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fondomundial/Shared Documents/Share FM/AREA ADMINISTRATIVA 2020/Auditoria 2020/BOL_101403/"/>
    </mc:Choice>
  </mc:AlternateContent>
  <xr:revisionPtr revIDLastSave="10" documentId="13_ncr:1_{A892F82B-B961-4721-86D3-40F12B88FDCC}" xr6:coauthVersionLast="45" xr6:coauthVersionMax="45" xr10:uidLastSave="{4D403E7D-F5F0-4AC3-975C-4D294D3DE3F2}"/>
  <bookViews>
    <workbookView xWindow="-110" yWindow="-110" windowWidth="19420" windowHeight="10420" xr2:uid="{C3715F6B-1D5F-4F21-8609-B5378EDAD503}"/>
  </bookViews>
  <sheets>
    <sheet name="101403-2018" sheetId="4" r:id="rId1"/>
  </sheets>
  <definedNames>
    <definedName name="_xlnm._FilterDatabase" localSheetId="0" hidden="1">'101403-2018'!$A$7:$T$52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4" l="1"/>
  <c r="P26" i="4"/>
  <c r="O26" i="4"/>
  <c r="N26" i="4"/>
  <c r="M26" i="4"/>
  <c r="L26" i="4"/>
  <c r="K26" i="4"/>
  <c r="K27" i="4"/>
  <c r="N27" i="4"/>
  <c r="J27" i="4"/>
  <c r="P1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3" i="4"/>
  <c r="J34" i="4"/>
  <c r="J39" i="4"/>
  <c r="S26" i="4" l="1"/>
  <c r="T26" i="4" s="1"/>
  <c r="Q26" i="4"/>
  <c r="S27" i="4"/>
  <c r="J52" i="4"/>
  <c r="J50" i="4"/>
  <c r="J48" i="4"/>
  <c r="J46" i="4"/>
  <c r="J44" i="4"/>
  <c r="P42" i="4"/>
  <c r="J42" i="4"/>
  <c r="J40" i="4"/>
  <c r="J37" i="4"/>
  <c r="J35" i="4"/>
  <c r="J31" i="4"/>
  <c r="J29" i="4"/>
  <c r="J23" i="4"/>
  <c r="P21" i="4"/>
  <c r="J21" i="4"/>
  <c r="P19" i="4"/>
  <c r="J19" i="4"/>
  <c r="J17" i="4"/>
  <c r="P15" i="4"/>
  <c r="J15" i="4"/>
  <c r="J13" i="4"/>
  <c r="J11" i="4"/>
  <c r="S39" i="4" l="1"/>
  <c r="T39" i="4" s="1"/>
  <c r="S13" i="4"/>
  <c r="T13" i="4" s="1"/>
  <c r="S31" i="4"/>
  <c r="T31" i="4" s="1"/>
  <c r="S48" i="4"/>
  <c r="T48" i="4" s="1"/>
  <c r="T27" i="4"/>
  <c r="S35" i="4"/>
  <c r="T35" i="4" s="1"/>
  <c r="S42" i="4"/>
  <c r="T42" i="4" s="1"/>
  <c r="Q17" i="4"/>
  <c r="S46" i="4"/>
  <c r="T46" i="4" s="1"/>
  <c r="S50" i="4"/>
  <c r="T50" i="4" s="1"/>
  <c r="S11" i="4"/>
  <c r="T11" i="4" s="1"/>
  <c r="S15" i="4"/>
  <c r="T15" i="4" s="1"/>
  <c r="S21" i="4"/>
  <c r="T21" i="4" s="1"/>
  <c r="S29" i="4"/>
  <c r="T29" i="4" s="1"/>
  <c r="S37" i="4"/>
  <c r="T37" i="4" s="1"/>
  <c r="S52" i="4"/>
  <c r="T52" i="4" s="1"/>
  <c r="S44" i="4"/>
  <c r="T44" i="4" s="1"/>
  <c r="Q52" i="4"/>
  <c r="Q50" i="4"/>
  <c r="Q48" i="4"/>
  <c r="Q46" i="4"/>
  <c r="S23" i="4"/>
  <c r="T23" i="4" s="1"/>
  <c r="S33" i="4"/>
  <c r="T33" i="4" s="1"/>
  <c r="Q44" i="4"/>
  <c r="Q42" i="4"/>
  <c r="S40" i="4"/>
  <c r="T40" i="4" s="1"/>
  <c r="Q40" i="4"/>
  <c r="Q39" i="4"/>
  <c r="Q37" i="4"/>
  <c r="Q35" i="4"/>
  <c r="Q33" i="4"/>
  <c r="Q31" i="4"/>
  <c r="Q29" i="4"/>
  <c r="Q27" i="4"/>
  <c r="Q23" i="4"/>
  <c r="Q21" i="4"/>
  <c r="S19" i="4"/>
  <c r="T19" i="4" s="1"/>
  <c r="Q19" i="4"/>
  <c r="S17" i="4"/>
  <c r="T17" i="4" s="1"/>
  <c r="Q15" i="4"/>
  <c r="Q13" i="4"/>
  <c r="Q11" i="4"/>
  <c r="J51" i="4" l="1"/>
  <c r="J49" i="4"/>
  <c r="J41" i="4"/>
  <c r="Q41" i="4" s="1"/>
  <c r="J28" i="4"/>
  <c r="J24" i="4"/>
  <c r="Q24" i="4" s="1"/>
  <c r="J47" i="4"/>
  <c r="J45" i="4"/>
  <c r="P43" i="4"/>
  <c r="J43" i="4"/>
  <c r="J38" i="4"/>
  <c r="J36" i="4"/>
  <c r="J32" i="4"/>
  <c r="J30" i="4"/>
  <c r="P25" i="4"/>
  <c r="J25" i="4"/>
  <c r="P22" i="4"/>
  <c r="J22" i="4"/>
  <c r="P20" i="4"/>
  <c r="J20" i="4"/>
  <c r="J18" i="4"/>
  <c r="P16" i="4"/>
  <c r="J16" i="4"/>
  <c r="P14" i="4"/>
  <c r="J14" i="4"/>
  <c r="J12" i="4"/>
  <c r="Q12" i="4" l="1"/>
  <c r="S24" i="4"/>
  <c r="T24" i="4" s="1"/>
  <c r="S12" i="4"/>
  <c r="T12" i="4" s="1"/>
  <c r="S41" i="4"/>
  <c r="T41" i="4" s="1"/>
  <c r="S51" i="4"/>
  <c r="T51" i="4" s="1"/>
  <c r="S28" i="4"/>
  <c r="T28" i="4" s="1"/>
  <c r="Q51" i="4"/>
  <c r="S49" i="4"/>
  <c r="T49" i="4" s="1"/>
  <c r="Q49" i="4"/>
  <c r="Q16" i="4"/>
  <c r="S20" i="4"/>
  <c r="T20" i="4" s="1"/>
  <c r="Q22" i="4"/>
  <c r="Q25" i="4"/>
  <c r="S32" i="4"/>
  <c r="T32" i="4" s="1"/>
  <c r="Q43" i="4"/>
  <c r="S14" i="4"/>
  <c r="T14" i="4" s="1"/>
  <c r="S18" i="4"/>
  <c r="T18" i="4" s="1"/>
  <c r="S25" i="4"/>
  <c r="T25" i="4" s="1"/>
  <c r="S34" i="4"/>
  <c r="T34" i="4" s="1"/>
  <c r="S45" i="4"/>
  <c r="T45" i="4" s="1"/>
  <c r="S36" i="4"/>
  <c r="T36" i="4" s="1"/>
  <c r="Q45" i="4"/>
  <c r="S47" i="4"/>
  <c r="T47" i="4" s="1"/>
  <c r="Q14" i="4"/>
  <c r="Q20" i="4"/>
  <c r="S22" i="4"/>
  <c r="T22" i="4" s="1"/>
  <c r="S30" i="4"/>
  <c r="T30" i="4" s="1"/>
  <c r="Q36" i="4"/>
  <c r="S38" i="4"/>
  <c r="T38" i="4" s="1"/>
  <c r="S43" i="4"/>
  <c r="T43" i="4" s="1"/>
  <c r="Q28" i="4"/>
  <c r="S16" i="4"/>
  <c r="T16" i="4" s="1"/>
  <c r="Q18" i="4"/>
  <c r="Q30" i="4"/>
  <c r="Q38" i="4"/>
  <c r="Q47" i="4"/>
  <c r="Q32" i="4"/>
  <c r="Q34" i="4"/>
</calcChain>
</file>

<file path=xl/sharedStrings.xml><?xml version="1.0" encoding="utf-8"?>
<sst xmlns="http://schemas.openxmlformats.org/spreadsheetml/2006/main" count="200" uniqueCount="103">
  <si>
    <t>Nivel</t>
  </si>
  <si>
    <t>No.</t>
  </si>
  <si>
    <t>POSICIÓN</t>
  </si>
  <si>
    <t>NOMBRES CONSULTOR</t>
  </si>
  <si>
    <t>APELLIDOS CONSULTOR</t>
  </si>
  <si>
    <t>FINALIZACIÓN CONTRATO</t>
  </si>
  <si>
    <t>T/C</t>
  </si>
  <si>
    <t>TOTAL
Bs.</t>
  </si>
  <si>
    <t>TOTAL
USD</t>
  </si>
  <si>
    <t xml:space="preserve">Proyecto </t>
  </si>
  <si>
    <t xml:space="preserve">AFP
</t>
  </si>
  <si>
    <t>SEGURO DE VIDA</t>
  </si>
  <si>
    <t>SEGURO MEDICO</t>
  </si>
  <si>
    <t xml:space="preserve">PAYROLL SERVICE </t>
  </si>
  <si>
    <t>SEGURIDAD</t>
  </si>
  <si>
    <t>MAIP</t>
  </si>
  <si>
    <t xml:space="preserve">UPL </t>
  </si>
  <si>
    <t>SUBTOTAL
Bs.</t>
  </si>
  <si>
    <t>s/ingreso cotizable</t>
  </si>
  <si>
    <t xml:space="preserve">Juan Carlos </t>
  </si>
  <si>
    <t>MORA PITA</t>
  </si>
  <si>
    <t>TORRICO SANCHEZ</t>
  </si>
  <si>
    <t>Luisa Fernanda</t>
  </si>
  <si>
    <t xml:space="preserve"> MOLINA HORTA</t>
  </si>
  <si>
    <t xml:space="preserve">Gabriela </t>
  </si>
  <si>
    <t>BLANCO ZEBALLOS</t>
  </si>
  <si>
    <t xml:space="preserve">Rafael </t>
  </si>
  <si>
    <t>TROCHE FERNANDEZ</t>
  </si>
  <si>
    <t>Gabriela Esther</t>
  </si>
  <si>
    <t xml:space="preserve"> ALIAGA ROJAS</t>
  </si>
  <si>
    <t>Operador Local Santa Cruz</t>
  </si>
  <si>
    <t>Asesora en Salud.TB</t>
  </si>
  <si>
    <t xml:space="preserve">Asistente Administrativa </t>
  </si>
  <si>
    <t>Operador Local Cochabamba</t>
  </si>
  <si>
    <t>Encargado de Medicamentos y Suministros</t>
  </si>
  <si>
    <t>Administradora Nacional TB</t>
  </si>
  <si>
    <t>SB3/1</t>
  </si>
  <si>
    <t>SB3/2</t>
  </si>
  <si>
    <t>SB2/3</t>
  </si>
  <si>
    <t>SB2/2</t>
  </si>
  <si>
    <t>SB3/4</t>
  </si>
  <si>
    <t>Luz Marlene</t>
  </si>
  <si>
    <t>INICIO 
CONTRATO</t>
  </si>
  <si>
    <t xml:space="preserve">Ernesto </t>
  </si>
  <si>
    <t>GAMBOA CRUZ</t>
  </si>
  <si>
    <t>TERCEROS VILLAGOMES</t>
  </si>
  <si>
    <t xml:space="preserve">Carlos </t>
  </si>
  <si>
    <t>AYALA LUNA</t>
  </si>
  <si>
    <t>FERNANDEZ GALVEZ</t>
  </si>
  <si>
    <t>Maria Gloria</t>
  </si>
  <si>
    <t xml:space="preserve">Hilda </t>
  </si>
  <si>
    <t>QUINO</t>
  </si>
  <si>
    <t>Encargado de Monitoreo y Evaluación del Programa Nacional de Control de Tuberculosis</t>
  </si>
  <si>
    <t>Bioquímico Laboratorio Departamental de Tuberculosis – La Paz</t>
  </si>
  <si>
    <t>GASTOS  QUE SON PARTE DE HONORARIOS (AFP, MAIP, DSS, OTROS) EN BOLIVIANOS</t>
  </si>
  <si>
    <t>JEMIO</t>
  </si>
  <si>
    <t xml:space="preserve">Karina </t>
  </si>
  <si>
    <t>GARCIA</t>
  </si>
  <si>
    <t xml:space="preserve">Teresa </t>
  </si>
  <si>
    <t>ESCALERA YUGAR</t>
  </si>
  <si>
    <t>PAZ BASS WERNER</t>
  </si>
  <si>
    <t>Ruth</t>
  </si>
  <si>
    <t>RAMOS</t>
  </si>
  <si>
    <t>Sandra</t>
  </si>
  <si>
    <t>Asistente de Adquisiciones</t>
  </si>
  <si>
    <t>Maria Elena</t>
  </si>
  <si>
    <t>SB2/4</t>
  </si>
  <si>
    <t>Profesional en salud grandes ciudades Cochabamba</t>
  </si>
  <si>
    <t>Encargada de Monitoreo Santa Cruz</t>
  </si>
  <si>
    <t>Profesional en salud grandes ciudades Santa Cruz</t>
  </si>
  <si>
    <t>Responsable de Monitoreo y Evaluación Financiero Programas</t>
  </si>
  <si>
    <t>Punto Focal TB DR RAFA PDCT Cochabamba</t>
  </si>
  <si>
    <t>Mauricio Rolando</t>
  </si>
  <si>
    <t>MORATO MONTEQUIN</t>
  </si>
  <si>
    <t xml:space="preserve">Irina </t>
  </si>
  <si>
    <t>PIZARRO RODRIGUEZ</t>
  </si>
  <si>
    <t>Bioquímico Laboratorio Departamental de Tuberculosis – Tarija</t>
  </si>
  <si>
    <t xml:space="preserve">Fabiola </t>
  </si>
  <si>
    <t>CACERES MAGNE</t>
  </si>
  <si>
    <t>Encargada de Monitoreo La Paz</t>
  </si>
  <si>
    <t>Carmen</t>
  </si>
  <si>
    <t>ORTUÑO FLORES</t>
  </si>
  <si>
    <t>Profesional en salud Operativo y Mejora continua de la Calidad Santa Cruz</t>
  </si>
  <si>
    <t>Violeta</t>
  </si>
  <si>
    <t>Bioquimico Laboratorio Departamental de TB Cochabamba</t>
  </si>
  <si>
    <t>Rosa Maria</t>
  </si>
  <si>
    <t>GONZALES PEREZ</t>
  </si>
  <si>
    <t>Profesional en Salud grandes ciudades La Paz</t>
  </si>
  <si>
    <t>Roxana</t>
  </si>
  <si>
    <t>SALAMANCA KACIC</t>
  </si>
  <si>
    <t>Profesional en salud mejora continua de la calidad y estrategia de grandes ciudades - Nacional</t>
  </si>
  <si>
    <t>Profesional en salud Operativo y Mejora continua de la Calidad Cochabamba</t>
  </si>
  <si>
    <t xml:space="preserve">Administradora Nacional PNCT </t>
  </si>
  <si>
    <t>De Enero a Septiembre 2018 se calcula con la escala salarial SC 2014</t>
  </si>
  <si>
    <t>A partir del mes de octubre 2018 hasta la fecha se calcula con la escala salarial SC 2018</t>
  </si>
  <si>
    <t>OBSERVACIONES</t>
  </si>
  <si>
    <t xml:space="preserve">CAMBIO DE NIVEL DESDE AGOSTO, SEGÚN ESCALA SALARIAL SC 2014 (SB3/4) </t>
  </si>
  <si>
    <t>SEGÚN ESCALA SALARIAL SC 2014 (SB3/2) HASTA JULIO</t>
  </si>
  <si>
    <t>SE REALIZO EL PAGO CON EL PROYECTO 101403 DESDE SEPTIEMBRE DE 2018</t>
  </si>
  <si>
    <t>MONTO MENSUAL Bs</t>
  </si>
  <si>
    <t>CUADRO DE CONSULTORES SC</t>
  </si>
  <si>
    <t xml:space="preserve">PROYECTO BOL 101403 </t>
  </si>
  <si>
    <t>GESTION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</si>
</sst>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%"/>
    <numFmt numFmtId="165" formatCode="0.0%"/>
    <numFmt numFmtId="166" formatCode="_-* #,##0.0000000_-;\-* #,##0.00000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0"/>
      <name val="Myriad Pro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Myriad Pro"/>
      <family val="2"/>
    </font>
    <font>
      <sz val="10"/>
      <name val="Arial Unicode MS"/>
    </font>
    <font>
      <b/>
      <sz val="10"/>
      <name val="Arial Unicode MS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horizontal="center" vertical="center"/>
    </xf>
    <xf numFmtId="164" fontId="3" fillId="2" borderId="2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43" fontId="0" fillId="0" borderId="5" xfId="1" applyFon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6" xfId="1" applyFont="1" applyFill="1" applyBorder="1" applyAlignment="1">
      <alignment vertical="center"/>
    </xf>
    <xf numFmtId="43" fontId="0" fillId="0" borderId="0" xfId="1" applyFont="1" applyAlignment="1">
      <alignment vertical="center"/>
    </xf>
    <xf numFmtId="166" fontId="0" fillId="0" borderId="0" xfId="0" applyNumberFormat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8" fillId="0" borderId="1" xfId="3" applyNumberFormat="1" applyFill="1" applyBorder="1" applyAlignment="1">
      <alignment vertical="center"/>
    </xf>
    <xf numFmtId="165" fontId="3" fillId="2" borderId="1" xfId="2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1" xfId="0" applyNumberFormat="1" applyBorder="1" applyAlignment="1">
      <alignment vertical="center"/>
    </xf>
    <xf numFmtId="15" fontId="0" fillId="0" borderId="1" xfId="0" applyNumberForma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horizontal="center" vertical="center" wrapText="1"/>
    </xf>
    <xf numFmtId="15" fontId="2" fillId="2" borderId="6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8AC9C0DB-2C52-4E24-B144-EF6F443C40DF}"/>
    <cellStyle name="Normal" xfId="0" builtinId="0"/>
    <cellStyle name="Normal 2" xfId="3" xr:uid="{C93A2576-2813-4534-BE1D-AAEBBD235D4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0B3A-C4FE-407E-9800-2AD73F329CB0}">
  <dimension ref="A1:U52"/>
  <sheetViews>
    <sheetView tabSelected="1" zoomScale="70" zoomScaleNormal="70" workbookViewId="0">
      <selection sqref="A1:XFD3"/>
    </sheetView>
  </sheetViews>
  <sheetFormatPr baseColWidth="10" defaultColWidth="11.453125" defaultRowHeight="14.5"/>
  <cols>
    <col min="1" max="1" width="3.54296875" style="7" bestFit="1" customWidth="1"/>
    <col min="2" max="2" width="47.54296875" style="18" customWidth="1"/>
    <col min="3" max="3" width="11.453125" style="7"/>
    <col min="4" max="4" width="17.453125" style="7" customWidth="1"/>
    <col min="5" max="5" width="20.26953125" style="7" customWidth="1"/>
    <col min="6" max="6" width="15.54296875" style="27" customWidth="1"/>
    <col min="7" max="7" width="14.7265625" style="27" customWidth="1"/>
    <col min="8" max="8" width="11.453125" style="18"/>
    <col min="9" max="9" width="11.453125" style="7"/>
    <col min="10" max="10" width="12" style="7" bestFit="1" customWidth="1"/>
    <col min="11" max="15" width="11.453125" style="7"/>
    <col min="16" max="16" width="11.453125" style="20"/>
    <col min="17" max="20" width="11.453125" style="7"/>
    <col min="21" max="21" width="16.7265625" style="7" customWidth="1"/>
    <col min="22" max="16384" width="11.453125" style="7"/>
  </cols>
  <sheetData>
    <row r="1" spans="1:21" ht="18.5">
      <c r="A1" s="43" t="s">
        <v>100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.5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.5">
      <c r="A3" s="43" t="s">
        <v>102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5" spans="1:21">
      <c r="A5" s="26" t="s">
        <v>93</v>
      </c>
      <c r="J5" s="21"/>
    </row>
    <row r="6" spans="1:21">
      <c r="A6" s="26" t="s">
        <v>94</v>
      </c>
      <c r="J6" s="21"/>
    </row>
    <row r="7" spans="1:21">
      <c r="I7" s="18"/>
    </row>
    <row r="8" spans="1:21">
      <c r="A8" s="30" t="s">
        <v>1</v>
      </c>
      <c r="B8" s="30" t="s">
        <v>2</v>
      </c>
      <c r="C8" s="30" t="s">
        <v>9</v>
      </c>
      <c r="D8" s="30" t="s">
        <v>3</v>
      </c>
      <c r="E8" s="30" t="s">
        <v>4</v>
      </c>
      <c r="F8" s="34" t="s">
        <v>42</v>
      </c>
      <c r="G8" s="34" t="s">
        <v>5</v>
      </c>
      <c r="H8" s="30" t="s">
        <v>0</v>
      </c>
      <c r="I8" s="36" t="s">
        <v>99</v>
      </c>
      <c r="J8" s="38" t="s">
        <v>54</v>
      </c>
      <c r="K8" s="39"/>
      <c r="L8" s="39"/>
      <c r="M8" s="39"/>
      <c r="N8" s="39"/>
      <c r="O8" s="39"/>
      <c r="P8" s="39"/>
      <c r="Q8" s="40"/>
      <c r="R8" s="30" t="s">
        <v>6</v>
      </c>
      <c r="S8" s="41" t="s">
        <v>7</v>
      </c>
      <c r="T8" s="30" t="s">
        <v>8</v>
      </c>
      <c r="U8" s="30" t="s">
        <v>95</v>
      </c>
    </row>
    <row r="9" spans="1:21" ht="26">
      <c r="A9" s="31"/>
      <c r="B9" s="31"/>
      <c r="C9" s="31" t="s">
        <v>9</v>
      </c>
      <c r="D9" s="31"/>
      <c r="E9" s="31"/>
      <c r="F9" s="35"/>
      <c r="G9" s="35"/>
      <c r="H9" s="31"/>
      <c r="I9" s="37"/>
      <c r="J9" s="1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1" t="s">
        <v>15</v>
      </c>
      <c r="P9" s="4" t="s">
        <v>16</v>
      </c>
      <c r="Q9" s="32" t="s">
        <v>17</v>
      </c>
      <c r="R9" s="31"/>
      <c r="S9" s="42"/>
      <c r="T9" s="31"/>
      <c r="U9" s="31"/>
    </row>
    <row r="10" spans="1:21" ht="26">
      <c r="A10" s="31"/>
      <c r="B10" s="31"/>
      <c r="C10" s="31"/>
      <c r="D10" s="31"/>
      <c r="E10" s="31"/>
      <c r="F10" s="35"/>
      <c r="G10" s="35"/>
      <c r="H10" s="31"/>
      <c r="I10" s="37"/>
      <c r="J10" s="5" t="s">
        <v>18</v>
      </c>
      <c r="K10" s="1">
        <v>8.8800000000000008</v>
      </c>
      <c r="L10" s="1">
        <v>97.69</v>
      </c>
      <c r="M10" s="1">
        <v>6.6</v>
      </c>
      <c r="N10" s="25">
        <v>4.2500000000000003E-2</v>
      </c>
      <c r="O10" s="24">
        <v>1E-3</v>
      </c>
      <c r="P10" s="4">
        <v>6.5</v>
      </c>
      <c r="Q10" s="33"/>
      <c r="R10" s="31"/>
      <c r="S10" s="42"/>
      <c r="T10" s="31"/>
      <c r="U10" s="31"/>
    </row>
    <row r="11" spans="1:21">
      <c r="A11" s="8">
        <v>1</v>
      </c>
      <c r="B11" s="2" t="s">
        <v>30</v>
      </c>
      <c r="C11" s="8">
        <v>101403</v>
      </c>
      <c r="D11" s="22" t="s">
        <v>19</v>
      </c>
      <c r="E11" s="8" t="s">
        <v>20</v>
      </c>
      <c r="F11" s="28">
        <v>43101</v>
      </c>
      <c r="G11" s="28">
        <v>43373</v>
      </c>
      <c r="H11" s="6" t="s">
        <v>36</v>
      </c>
      <c r="I11" s="9">
        <v>7914.17</v>
      </c>
      <c r="J11" s="10">
        <f>ROUND((I11*14.42%),2)</f>
        <v>1141.22</v>
      </c>
      <c r="K11" s="11">
        <f t="shared" ref="K11:K25" si="0">$K$10*R11</f>
        <v>61.360800000000005</v>
      </c>
      <c r="L11" s="11">
        <f t="shared" ref="L11:L25" si="1">$L$10*R11</f>
        <v>675.03790000000004</v>
      </c>
      <c r="M11" s="11">
        <f t="shared" ref="M11:M25" si="2">$M$10*R11</f>
        <v>45.606000000000002</v>
      </c>
      <c r="N11" s="12">
        <f t="shared" ref="N11:N25" si="3">$N$10*I11</f>
        <v>336.35222500000003</v>
      </c>
      <c r="O11" s="12">
        <f t="shared" ref="O11:O25" si="4">$O$10*I11</f>
        <v>7.9141700000000004</v>
      </c>
      <c r="P11" s="11">
        <v>0</v>
      </c>
      <c r="Q11" s="12">
        <f>SUM(J11:P11)</f>
        <v>2267.4910949999999</v>
      </c>
      <c r="R11" s="13">
        <v>6.91</v>
      </c>
      <c r="S11" s="12">
        <f>SUM(I11:P11)</f>
        <v>10181.661094999999</v>
      </c>
      <c r="T11" s="12">
        <f>S11/R11</f>
        <v>1473.4675969609261</v>
      </c>
      <c r="U11" s="8"/>
    </row>
    <row r="12" spans="1:21">
      <c r="A12" s="8">
        <v>1</v>
      </c>
      <c r="B12" s="2" t="s">
        <v>30</v>
      </c>
      <c r="C12" s="8">
        <v>101403</v>
      </c>
      <c r="D12" s="22" t="s">
        <v>19</v>
      </c>
      <c r="E12" s="8" t="s">
        <v>20</v>
      </c>
      <c r="F12" s="28">
        <v>43374</v>
      </c>
      <c r="G12" s="28">
        <v>43465</v>
      </c>
      <c r="H12" s="6" t="s">
        <v>36</v>
      </c>
      <c r="I12" s="9">
        <v>9723.58</v>
      </c>
      <c r="J12" s="10">
        <f>ROUND((I12*14.42%),2)</f>
        <v>1402.14</v>
      </c>
      <c r="K12" s="11">
        <f t="shared" si="0"/>
        <v>61.360800000000005</v>
      </c>
      <c r="L12" s="11">
        <f t="shared" si="1"/>
        <v>675.03790000000004</v>
      </c>
      <c r="M12" s="11">
        <f t="shared" si="2"/>
        <v>45.606000000000002</v>
      </c>
      <c r="N12" s="12">
        <f t="shared" si="3"/>
        <v>413.25215000000003</v>
      </c>
      <c r="O12" s="12">
        <f t="shared" si="4"/>
        <v>9.7235800000000001</v>
      </c>
      <c r="P12" s="11">
        <v>0</v>
      </c>
      <c r="Q12" s="12">
        <f>SUM(J12:P12)</f>
        <v>2607.1204299999999</v>
      </c>
      <c r="R12" s="13">
        <v>6.91</v>
      </c>
      <c r="S12" s="12">
        <f>SUM(I12:P12)</f>
        <v>12330.700429999999</v>
      </c>
      <c r="T12" s="12">
        <f>S12/R12</f>
        <v>1784.4718422575975</v>
      </c>
      <c r="U12" s="8"/>
    </row>
    <row r="13" spans="1:21">
      <c r="A13" s="8">
        <v>2</v>
      </c>
      <c r="B13" s="2" t="s">
        <v>31</v>
      </c>
      <c r="C13" s="8">
        <v>101403</v>
      </c>
      <c r="D13" s="22" t="s">
        <v>41</v>
      </c>
      <c r="E13" s="8" t="s">
        <v>21</v>
      </c>
      <c r="F13" s="28">
        <v>43101</v>
      </c>
      <c r="G13" s="28">
        <v>43373</v>
      </c>
      <c r="H13" s="6" t="s">
        <v>37</v>
      </c>
      <c r="I13" s="9">
        <v>10031.25</v>
      </c>
      <c r="J13" s="10">
        <f t="shared" ref="J13" si="5">ROUND((I13*14.42%),2)</f>
        <v>1446.51</v>
      </c>
      <c r="K13" s="11">
        <f t="shared" si="0"/>
        <v>61.360800000000005</v>
      </c>
      <c r="L13" s="11">
        <f t="shared" si="1"/>
        <v>675.03790000000004</v>
      </c>
      <c r="M13" s="11">
        <f t="shared" si="2"/>
        <v>45.606000000000002</v>
      </c>
      <c r="N13" s="12">
        <f t="shared" si="3"/>
        <v>426.32812500000006</v>
      </c>
      <c r="O13" s="12">
        <f t="shared" si="4"/>
        <v>10.03125</v>
      </c>
      <c r="P13" s="11">
        <f>$P$10*R13</f>
        <v>44.914999999999999</v>
      </c>
      <c r="Q13" s="12">
        <f t="shared" ref="Q13" si="6">SUM(J13:P13)</f>
        <v>2709.7890750000001</v>
      </c>
      <c r="R13" s="13">
        <v>6.91</v>
      </c>
      <c r="S13" s="12">
        <f t="shared" ref="S13" si="7">SUM(I13:P13)</f>
        <v>12741.039075000001</v>
      </c>
      <c r="T13" s="12">
        <f t="shared" ref="T13" si="8">S13/R13</f>
        <v>1843.8551483357453</v>
      </c>
      <c r="U13" s="8"/>
    </row>
    <row r="14" spans="1:21">
      <c r="A14" s="8">
        <v>2</v>
      </c>
      <c r="B14" s="2" t="s">
        <v>31</v>
      </c>
      <c r="C14" s="8">
        <v>101403</v>
      </c>
      <c r="D14" s="22" t="s">
        <v>41</v>
      </c>
      <c r="E14" s="8" t="s">
        <v>21</v>
      </c>
      <c r="F14" s="28">
        <v>43374</v>
      </c>
      <c r="G14" s="28">
        <v>43465</v>
      </c>
      <c r="H14" s="6" t="s">
        <v>37</v>
      </c>
      <c r="I14" s="9">
        <v>11203.75</v>
      </c>
      <c r="J14" s="10">
        <f t="shared" ref="J14:J51" si="9">ROUND((I14*14.42%),2)</f>
        <v>1615.58</v>
      </c>
      <c r="K14" s="11">
        <f t="shared" si="0"/>
        <v>61.360800000000005</v>
      </c>
      <c r="L14" s="11">
        <f t="shared" si="1"/>
        <v>675.03790000000004</v>
      </c>
      <c r="M14" s="11">
        <f t="shared" si="2"/>
        <v>45.606000000000002</v>
      </c>
      <c r="N14" s="12">
        <f t="shared" si="3"/>
        <v>476.15937500000001</v>
      </c>
      <c r="O14" s="12">
        <f t="shared" si="4"/>
        <v>11.203749999999999</v>
      </c>
      <c r="P14" s="11">
        <f>$P$10*R14</f>
        <v>44.914999999999999</v>
      </c>
      <c r="Q14" s="12">
        <f t="shared" ref="Q14:Q47" si="10">SUM(J14:P14)</f>
        <v>2929.8628250000002</v>
      </c>
      <c r="R14" s="13">
        <v>6.91</v>
      </c>
      <c r="S14" s="12">
        <f t="shared" ref="S14:S48" si="11">SUM(I14:P14)</f>
        <v>14133.612825</v>
      </c>
      <c r="T14" s="12">
        <f t="shared" ref="T14:T48" si="12">S14/R14</f>
        <v>2045.3853581765557</v>
      </c>
      <c r="U14" s="8"/>
    </row>
    <row r="15" spans="1:21">
      <c r="A15" s="8">
        <v>3</v>
      </c>
      <c r="B15" s="2" t="s">
        <v>32</v>
      </c>
      <c r="C15" s="8">
        <v>101403</v>
      </c>
      <c r="D15" s="22" t="s">
        <v>22</v>
      </c>
      <c r="E15" s="8" t="s">
        <v>23</v>
      </c>
      <c r="F15" s="29">
        <v>43147</v>
      </c>
      <c r="G15" s="29">
        <v>43373</v>
      </c>
      <c r="H15" s="6" t="s">
        <v>38</v>
      </c>
      <c r="I15" s="9">
        <v>6517.92</v>
      </c>
      <c r="J15" s="10">
        <f t="shared" ref="J15" si="13">ROUND((I15*14.42%),2)</f>
        <v>939.88</v>
      </c>
      <c r="K15" s="11">
        <f t="shared" si="0"/>
        <v>61.479792000000003</v>
      </c>
      <c r="L15" s="11">
        <f t="shared" si="1"/>
        <v>676.346946</v>
      </c>
      <c r="M15" s="11">
        <f t="shared" si="2"/>
        <v>45.69444</v>
      </c>
      <c r="N15" s="12">
        <f t="shared" si="3"/>
        <v>277.01160000000004</v>
      </c>
      <c r="O15" s="12">
        <f t="shared" si="4"/>
        <v>6.5179200000000002</v>
      </c>
      <c r="P15" s="11">
        <f t="shared" ref="P15" si="14">$P$10*R15</f>
        <v>45.002099999999999</v>
      </c>
      <c r="Q15" s="12">
        <f t="shared" ref="Q15" si="15">SUM(J15:P15)</f>
        <v>2051.9327979999998</v>
      </c>
      <c r="R15" s="13">
        <v>6.9234</v>
      </c>
      <c r="S15" s="12">
        <f t="shared" ref="S15" si="16">SUM(I15:P15)</f>
        <v>8569.8527979999999</v>
      </c>
      <c r="T15" s="12">
        <f t="shared" ref="T15" si="17">S15/R15</f>
        <v>1237.8098619175551</v>
      </c>
      <c r="U15" s="8"/>
    </row>
    <row r="16" spans="1:21">
      <c r="A16" s="8">
        <v>3</v>
      </c>
      <c r="B16" s="2" t="s">
        <v>32</v>
      </c>
      <c r="C16" s="8">
        <v>101403</v>
      </c>
      <c r="D16" s="22" t="s">
        <v>22</v>
      </c>
      <c r="E16" s="8" t="s">
        <v>23</v>
      </c>
      <c r="F16" s="29">
        <v>43374</v>
      </c>
      <c r="G16" s="29">
        <v>43465</v>
      </c>
      <c r="H16" s="6" t="s">
        <v>38</v>
      </c>
      <c r="I16" s="9">
        <v>7264</v>
      </c>
      <c r="J16" s="10">
        <f t="shared" si="9"/>
        <v>1047.47</v>
      </c>
      <c r="K16" s="11">
        <f t="shared" si="0"/>
        <v>61.360800000000005</v>
      </c>
      <c r="L16" s="11">
        <f t="shared" si="1"/>
        <v>675.03790000000004</v>
      </c>
      <c r="M16" s="11">
        <f t="shared" si="2"/>
        <v>45.606000000000002</v>
      </c>
      <c r="N16" s="12">
        <f t="shared" si="3"/>
        <v>308.72000000000003</v>
      </c>
      <c r="O16" s="12">
        <f t="shared" si="4"/>
        <v>7.2640000000000002</v>
      </c>
      <c r="P16" s="11">
        <f>$P$10*R16</f>
        <v>44.914999999999999</v>
      </c>
      <c r="Q16" s="12">
        <f t="shared" si="10"/>
        <v>2190.3737000000001</v>
      </c>
      <c r="R16" s="13">
        <v>6.91</v>
      </c>
      <c r="S16" s="12">
        <f t="shared" si="11"/>
        <v>9454.3736999999983</v>
      </c>
      <c r="T16" s="12">
        <f t="shared" si="12"/>
        <v>1368.216164978292</v>
      </c>
      <c r="U16" s="8"/>
    </row>
    <row r="17" spans="1:21">
      <c r="A17" s="8">
        <v>4</v>
      </c>
      <c r="B17" s="2" t="s">
        <v>33</v>
      </c>
      <c r="C17" s="8">
        <v>101403</v>
      </c>
      <c r="D17" s="22" t="s">
        <v>24</v>
      </c>
      <c r="E17" s="8" t="s">
        <v>25</v>
      </c>
      <c r="F17" s="28">
        <v>43101</v>
      </c>
      <c r="G17" s="28">
        <v>43373</v>
      </c>
      <c r="H17" s="6" t="s">
        <v>36</v>
      </c>
      <c r="I17" s="9">
        <v>7914.17</v>
      </c>
      <c r="J17" s="10">
        <f t="shared" ref="J17" si="18">ROUND((I17*14.42%),2)</f>
        <v>1141.22</v>
      </c>
      <c r="K17" s="11">
        <f t="shared" si="0"/>
        <v>61.360800000000005</v>
      </c>
      <c r="L17" s="11">
        <f t="shared" si="1"/>
        <v>675.03790000000004</v>
      </c>
      <c r="M17" s="11">
        <f t="shared" si="2"/>
        <v>45.606000000000002</v>
      </c>
      <c r="N17" s="12">
        <f t="shared" si="3"/>
        <v>336.35222500000003</v>
      </c>
      <c r="O17" s="12">
        <f t="shared" si="4"/>
        <v>7.9141700000000004</v>
      </c>
      <c r="P17" s="11">
        <v>0</v>
      </c>
      <c r="Q17" s="12">
        <f t="shared" ref="Q17" si="19">SUM(J17:P17)</f>
        <v>2267.4910949999999</v>
      </c>
      <c r="R17" s="13">
        <v>6.91</v>
      </c>
      <c r="S17" s="12">
        <f t="shared" ref="S17" si="20">SUM(I17:P17)</f>
        <v>10181.661094999999</v>
      </c>
      <c r="T17" s="12">
        <f t="shared" ref="T17" si="21">S17/R17</f>
        <v>1473.4675969609261</v>
      </c>
      <c r="U17" s="8"/>
    </row>
    <row r="18" spans="1:21">
      <c r="A18" s="8">
        <v>4</v>
      </c>
      <c r="B18" s="2" t="s">
        <v>33</v>
      </c>
      <c r="C18" s="8">
        <v>101403</v>
      </c>
      <c r="D18" s="22" t="s">
        <v>24</v>
      </c>
      <c r="E18" s="8" t="s">
        <v>25</v>
      </c>
      <c r="F18" s="28">
        <v>43374</v>
      </c>
      <c r="G18" s="28">
        <v>43465</v>
      </c>
      <c r="H18" s="6" t="s">
        <v>36</v>
      </c>
      <c r="I18" s="9">
        <v>9723.58</v>
      </c>
      <c r="J18" s="10">
        <f t="shared" si="9"/>
        <v>1402.14</v>
      </c>
      <c r="K18" s="11">
        <f t="shared" si="0"/>
        <v>61.360800000000005</v>
      </c>
      <c r="L18" s="11">
        <f t="shared" si="1"/>
        <v>675.03790000000004</v>
      </c>
      <c r="M18" s="11">
        <f t="shared" si="2"/>
        <v>45.606000000000002</v>
      </c>
      <c r="N18" s="12">
        <f t="shared" si="3"/>
        <v>413.25215000000003</v>
      </c>
      <c r="O18" s="12">
        <f t="shared" si="4"/>
        <v>9.7235800000000001</v>
      </c>
      <c r="P18" s="11">
        <v>0</v>
      </c>
      <c r="Q18" s="12">
        <f t="shared" si="10"/>
        <v>2607.1204299999999</v>
      </c>
      <c r="R18" s="13">
        <v>6.91</v>
      </c>
      <c r="S18" s="12">
        <f t="shared" si="11"/>
        <v>12330.700429999999</v>
      </c>
      <c r="T18" s="12">
        <f t="shared" si="12"/>
        <v>1784.4718422575975</v>
      </c>
      <c r="U18" s="8"/>
    </row>
    <row r="19" spans="1:21" s="18" customFormat="1">
      <c r="A19" s="14">
        <v>5</v>
      </c>
      <c r="B19" s="2" t="s">
        <v>70</v>
      </c>
      <c r="C19" s="14">
        <v>101403</v>
      </c>
      <c r="D19" s="22" t="s">
        <v>28</v>
      </c>
      <c r="E19" s="14" t="s">
        <v>29</v>
      </c>
      <c r="F19" s="29">
        <v>43299</v>
      </c>
      <c r="G19" s="28">
        <v>43373</v>
      </c>
      <c r="H19" s="6" t="s">
        <v>37</v>
      </c>
      <c r="I19" s="9">
        <v>10031.25</v>
      </c>
      <c r="J19" s="15">
        <f t="shared" ref="J19" si="22">ROUND((I19*14.42%),2)</f>
        <v>1446.51</v>
      </c>
      <c r="K19" s="9">
        <f t="shared" si="0"/>
        <v>61.360800000000005</v>
      </c>
      <c r="L19" s="9">
        <f t="shared" si="1"/>
        <v>675.03790000000004</v>
      </c>
      <c r="M19" s="9">
        <f t="shared" si="2"/>
        <v>45.606000000000002</v>
      </c>
      <c r="N19" s="16">
        <f t="shared" si="3"/>
        <v>426.32812500000006</v>
      </c>
      <c r="O19" s="16">
        <f t="shared" si="4"/>
        <v>10.03125</v>
      </c>
      <c r="P19" s="9">
        <f t="shared" ref="P19" si="23">$P$10*R19</f>
        <v>44.914999999999999</v>
      </c>
      <c r="Q19" s="16">
        <f t="shared" ref="Q19" si="24">SUM(J19:P19)</f>
        <v>2709.7890750000001</v>
      </c>
      <c r="R19" s="17">
        <v>6.91</v>
      </c>
      <c r="S19" s="16">
        <f t="shared" ref="S19" si="25">SUM(I19:P19)</f>
        <v>12741.039075000001</v>
      </c>
      <c r="T19" s="16">
        <f t="shared" ref="T19" si="26">S19/R19</f>
        <v>1843.8551483357453</v>
      </c>
      <c r="U19" s="14"/>
    </row>
    <row r="20" spans="1:21" s="18" customFormat="1">
      <c r="A20" s="14">
        <v>5</v>
      </c>
      <c r="B20" s="2" t="s">
        <v>70</v>
      </c>
      <c r="C20" s="14">
        <v>101403</v>
      </c>
      <c r="D20" s="22" t="s">
        <v>28</v>
      </c>
      <c r="E20" s="14" t="s">
        <v>29</v>
      </c>
      <c r="F20" s="28">
        <v>43374</v>
      </c>
      <c r="G20" s="29">
        <v>43482</v>
      </c>
      <c r="H20" s="6" t="s">
        <v>37</v>
      </c>
      <c r="I20" s="9">
        <v>11203.75</v>
      </c>
      <c r="J20" s="15">
        <f t="shared" si="9"/>
        <v>1615.58</v>
      </c>
      <c r="K20" s="9">
        <f t="shared" si="0"/>
        <v>61.360800000000005</v>
      </c>
      <c r="L20" s="9">
        <f t="shared" si="1"/>
        <v>675.03790000000004</v>
      </c>
      <c r="M20" s="9">
        <f t="shared" si="2"/>
        <v>45.606000000000002</v>
      </c>
      <c r="N20" s="16">
        <f t="shared" si="3"/>
        <v>476.15937500000001</v>
      </c>
      <c r="O20" s="16">
        <f t="shared" si="4"/>
        <v>11.203749999999999</v>
      </c>
      <c r="P20" s="9">
        <f>$P$10*R20</f>
        <v>44.914999999999999</v>
      </c>
      <c r="Q20" s="16">
        <f t="shared" si="10"/>
        <v>2929.8628250000002</v>
      </c>
      <c r="R20" s="17">
        <v>6.91</v>
      </c>
      <c r="S20" s="16">
        <f t="shared" si="11"/>
        <v>14133.612825</v>
      </c>
      <c r="T20" s="16">
        <f t="shared" si="12"/>
        <v>2045.3853581765557</v>
      </c>
      <c r="U20" s="14"/>
    </row>
    <row r="21" spans="1:21">
      <c r="A21" s="8">
        <v>6</v>
      </c>
      <c r="B21" s="2" t="s">
        <v>34</v>
      </c>
      <c r="C21" s="8">
        <v>101403</v>
      </c>
      <c r="D21" s="22" t="s">
        <v>56</v>
      </c>
      <c r="E21" s="8" t="s">
        <v>57</v>
      </c>
      <c r="F21" s="28">
        <v>43101</v>
      </c>
      <c r="G21" s="28">
        <v>43373</v>
      </c>
      <c r="H21" s="6" t="s">
        <v>66</v>
      </c>
      <c r="I21" s="9">
        <v>7448.96</v>
      </c>
      <c r="J21" s="10">
        <f t="shared" ref="J21" si="27">ROUND((I21*14.42%),2)</f>
        <v>1074.1400000000001</v>
      </c>
      <c r="K21" s="11">
        <f t="shared" si="0"/>
        <v>61.360800000000005</v>
      </c>
      <c r="L21" s="11">
        <f t="shared" si="1"/>
        <v>675.03790000000004</v>
      </c>
      <c r="M21" s="11">
        <f t="shared" si="2"/>
        <v>45.606000000000002</v>
      </c>
      <c r="N21" s="12">
        <f t="shared" si="3"/>
        <v>316.58080000000001</v>
      </c>
      <c r="O21" s="12">
        <f t="shared" si="4"/>
        <v>7.4489600000000005</v>
      </c>
      <c r="P21" s="11">
        <f t="shared" ref="P21" si="28">$P$10*R21</f>
        <v>44.914999999999999</v>
      </c>
      <c r="Q21" s="12">
        <f t="shared" ref="Q21" si="29">SUM(J21:P21)</f>
        <v>2225.0894600000001</v>
      </c>
      <c r="R21" s="13">
        <v>6.91</v>
      </c>
      <c r="S21" s="12">
        <f t="shared" ref="S21" si="30">SUM(I21:P21)</f>
        <v>9674.0494600000002</v>
      </c>
      <c r="T21" s="12">
        <f t="shared" ref="T21" si="31">S21/R21</f>
        <v>1400.0071577424023</v>
      </c>
      <c r="U21" s="8"/>
    </row>
    <row r="22" spans="1:21">
      <c r="A22" s="8">
        <v>6</v>
      </c>
      <c r="B22" s="2" t="s">
        <v>34</v>
      </c>
      <c r="C22" s="8">
        <v>101403</v>
      </c>
      <c r="D22" s="22" t="s">
        <v>56</v>
      </c>
      <c r="E22" s="8" t="s">
        <v>57</v>
      </c>
      <c r="F22" s="28">
        <v>43374</v>
      </c>
      <c r="G22" s="28">
        <v>43465</v>
      </c>
      <c r="H22" s="6" t="s">
        <v>66</v>
      </c>
      <c r="I22" s="9">
        <v>7760.92</v>
      </c>
      <c r="J22" s="10">
        <f t="shared" si="9"/>
        <v>1119.1199999999999</v>
      </c>
      <c r="K22" s="11">
        <f t="shared" si="0"/>
        <v>61.360800000000005</v>
      </c>
      <c r="L22" s="11">
        <f t="shared" si="1"/>
        <v>675.03790000000004</v>
      </c>
      <c r="M22" s="11">
        <f t="shared" si="2"/>
        <v>45.606000000000002</v>
      </c>
      <c r="N22" s="12">
        <f t="shared" si="3"/>
        <v>329.83910000000003</v>
      </c>
      <c r="O22" s="12">
        <f t="shared" si="4"/>
        <v>7.7609200000000005</v>
      </c>
      <c r="P22" s="11">
        <f>$P$10*R22</f>
        <v>44.914999999999999</v>
      </c>
      <c r="Q22" s="12">
        <f t="shared" si="10"/>
        <v>2283.6397200000001</v>
      </c>
      <c r="R22" s="13">
        <v>6.91</v>
      </c>
      <c r="S22" s="12">
        <f t="shared" si="11"/>
        <v>10044.559720000001</v>
      </c>
      <c r="T22" s="12">
        <f t="shared" si="12"/>
        <v>1453.6265875542692</v>
      </c>
      <c r="U22" s="8"/>
    </row>
    <row r="23" spans="1:21">
      <c r="A23" s="8">
        <v>7</v>
      </c>
      <c r="B23" s="3" t="s">
        <v>71</v>
      </c>
      <c r="C23" s="8">
        <v>101403</v>
      </c>
      <c r="D23" s="14" t="s">
        <v>72</v>
      </c>
      <c r="E23" s="8" t="s">
        <v>73</v>
      </c>
      <c r="F23" s="28">
        <v>43101</v>
      </c>
      <c r="G23" s="28">
        <v>43373</v>
      </c>
      <c r="H23" s="6" t="s">
        <v>39</v>
      </c>
      <c r="I23" s="9">
        <v>5586.92</v>
      </c>
      <c r="J23" s="10">
        <f t="shared" ref="J23" si="32">ROUND((I23*14.42%),2)</f>
        <v>805.63</v>
      </c>
      <c r="K23" s="11">
        <f t="shared" si="0"/>
        <v>61.360800000000005</v>
      </c>
      <c r="L23" s="11">
        <f t="shared" si="1"/>
        <v>675.03790000000004</v>
      </c>
      <c r="M23" s="11">
        <f t="shared" si="2"/>
        <v>45.606000000000002</v>
      </c>
      <c r="N23" s="12">
        <f t="shared" si="3"/>
        <v>237.44410000000002</v>
      </c>
      <c r="O23" s="12">
        <f t="shared" si="4"/>
        <v>5.5869200000000001</v>
      </c>
      <c r="P23" s="11">
        <v>0</v>
      </c>
      <c r="Q23" s="12">
        <f t="shared" ref="Q23" si="33">SUM(J23:P23)</f>
        <v>1830.66572</v>
      </c>
      <c r="R23" s="13">
        <v>6.91</v>
      </c>
      <c r="S23" s="12">
        <f t="shared" si="11"/>
        <v>7417.58572</v>
      </c>
      <c r="T23" s="12">
        <f t="shared" si="12"/>
        <v>1073.4566888567294</v>
      </c>
      <c r="U23" s="8"/>
    </row>
    <row r="24" spans="1:21">
      <c r="A24" s="8">
        <v>7</v>
      </c>
      <c r="B24" s="3" t="s">
        <v>71</v>
      </c>
      <c r="C24" s="8">
        <v>101403</v>
      </c>
      <c r="D24" s="14" t="s">
        <v>72</v>
      </c>
      <c r="E24" s="8" t="s">
        <v>73</v>
      </c>
      <c r="F24" s="28">
        <v>43374</v>
      </c>
      <c r="G24" s="28">
        <v>43465</v>
      </c>
      <c r="H24" s="6" t="s">
        <v>39</v>
      </c>
      <c r="I24" s="9">
        <v>6767.17</v>
      </c>
      <c r="J24" s="10">
        <f t="shared" si="9"/>
        <v>975.83</v>
      </c>
      <c r="K24" s="11">
        <f t="shared" si="0"/>
        <v>61.360800000000005</v>
      </c>
      <c r="L24" s="11">
        <f t="shared" si="1"/>
        <v>675.03790000000004</v>
      </c>
      <c r="M24" s="11">
        <f t="shared" si="2"/>
        <v>45.606000000000002</v>
      </c>
      <c r="N24" s="12">
        <f t="shared" si="3"/>
        <v>287.60472500000003</v>
      </c>
      <c r="O24" s="12">
        <f t="shared" si="4"/>
        <v>6.7671700000000001</v>
      </c>
      <c r="P24" s="11">
        <v>0</v>
      </c>
      <c r="Q24" s="12">
        <f>SUM(J24:P24)</f>
        <v>2052.2065950000001</v>
      </c>
      <c r="R24" s="13">
        <v>6.91</v>
      </c>
      <c r="S24" s="12">
        <f t="shared" ref="S24" si="34">SUM(I24:P24)</f>
        <v>8819.3765949999979</v>
      </c>
      <c r="T24" s="12">
        <f t="shared" ref="T24" si="35">S24/R24</f>
        <v>1276.3207807525323</v>
      </c>
      <c r="U24" s="8"/>
    </row>
    <row r="25" spans="1:21">
      <c r="A25" s="8">
        <v>8</v>
      </c>
      <c r="B25" s="2" t="s">
        <v>35</v>
      </c>
      <c r="C25" s="8">
        <v>101403</v>
      </c>
      <c r="D25" s="22" t="s">
        <v>63</v>
      </c>
      <c r="E25" s="8" t="s">
        <v>55</v>
      </c>
      <c r="F25" s="29">
        <v>43101</v>
      </c>
      <c r="G25" s="29">
        <v>43343</v>
      </c>
      <c r="H25" s="6" t="s">
        <v>37</v>
      </c>
      <c r="I25" s="9">
        <v>10031.25</v>
      </c>
      <c r="J25" s="10">
        <f>ROUND((I25*14.42%),2)</f>
        <v>1446.51</v>
      </c>
      <c r="K25" s="11">
        <f t="shared" si="0"/>
        <v>61.360800000000005</v>
      </c>
      <c r="L25" s="11">
        <f t="shared" si="1"/>
        <v>675.03790000000004</v>
      </c>
      <c r="M25" s="11">
        <f t="shared" si="2"/>
        <v>45.606000000000002</v>
      </c>
      <c r="N25" s="12">
        <f t="shared" si="3"/>
        <v>426.32812500000006</v>
      </c>
      <c r="O25" s="12">
        <f t="shared" si="4"/>
        <v>10.03125</v>
      </c>
      <c r="P25" s="11">
        <f>$P$10*R25</f>
        <v>44.914999999999999</v>
      </c>
      <c r="Q25" s="12">
        <f t="shared" si="10"/>
        <v>2709.7890750000001</v>
      </c>
      <c r="R25" s="13">
        <v>6.91</v>
      </c>
      <c r="S25" s="12">
        <f t="shared" si="11"/>
        <v>12741.039075000001</v>
      </c>
      <c r="T25" s="12">
        <f t="shared" si="12"/>
        <v>1843.8551483357453</v>
      </c>
      <c r="U25" s="8" t="s">
        <v>97</v>
      </c>
    </row>
    <row r="26" spans="1:21">
      <c r="A26" s="8">
        <v>8</v>
      </c>
      <c r="B26" s="2" t="s">
        <v>35</v>
      </c>
      <c r="C26" s="8">
        <v>101403</v>
      </c>
      <c r="D26" s="22" t="s">
        <v>63</v>
      </c>
      <c r="E26" s="8" t="s">
        <v>55</v>
      </c>
      <c r="F26" s="29">
        <v>43344</v>
      </c>
      <c r="G26" s="29">
        <v>43465</v>
      </c>
      <c r="H26" s="6" t="s">
        <v>40</v>
      </c>
      <c r="I26" s="9">
        <v>14265.42</v>
      </c>
      <c r="J26" s="15">
        <f>ROUND((I26*14.5087%),2)</f>
        <v>2069.73</v>
      </c>
      <c r="K26" s="9">
        <f t="shared" ref="K26" si="36">$K$10*R26</f>
        <v>61.360800000000005</v>
      </c>
      <c r="L26" s="9">
        <f t="shared" ref="L26" si="37">$L$10*R26</f>
        <v>675.03790000000004</v>
      </c>
      <c r="M26" s="9">
        <f t="shared" ref="M26" si="38">$M$10*R26</f>
        <v>45.606000000000002</v>
      </c>
      <c r="N26" s="16">
        <f t="shared" ref="N26" si="39">$N$10*I26</f>
        <v>606.28035</v>
      </c>
      <c r="O26" s="16">
        <f t="shared" ref="O26" si="40">$O$10*I26</f>
        <v>14.265420000000001</v>
      </c>
      <c r="P26" s="9">
        <f t="shared" ref="P26" si="41">$P$10*R26</f>
        <v>44.914999999999999</v>
      </c>
      <c r="Q26" s="12">
        <f t="shared" ref="Q26" si="42">SUM(J26:P26)</f>
        <v>3517.1954700000006</v>
      </c>
      <c r="R26" s="13">
        <v>6.91</v>
      </c>
      <c r="S26" s="12">
        <f t="shared" ref="S26" si="43">SUM(I26:P26)</f>
        <v>17782.615470000001</v>
      </c>
      <c r="T26" s="12">
        <f t="shared" ref="T26" si="44">S26/R26</f>
        <v>2573.4609942112879</v>
      </c>
      <c r="U26" s="8" t="s">
        <v>96</v>
      </c>
    </row>
    <row r="27" spans="1:21">
      <c r="A27" s="8">
        <v>9</v>
      </c>
      <c r="B27" s="2" t="s">
        <v>76</v>
      </c>
      <c r="C27" s="8">
        <v>101403</v>
      </c>
      <c r="D27" s="22" t="s">
        <v>74</v>
      </c>
      <c r="E27" s="8" t="s">
        <v>75</v>
      </c>
      <c r="F27" s="28">
        <v>43101</v>
      </c>
      <c r="G27" s="28">
        <v>43373</v>
      </c>
      <c r="H27" s="6" t="s">
        <v>39</v>
      </c>
      <c r="I27" s="9">
        <v>5586.92</v>
      </c>
      <c r="J27" s="10">
        <f>ROUND((I27*14.42%),2)</f>
        <v>805.63</v>
      </c>
      <c r="K27" s="11">
        <f t="shared" ref="K27:K52" si="45">$K$10*R27</f>
        <v>61.360800000000005</v>
      </c>
      <c r="L27" s="11">
        <f t="shared" ref="L27:L52" si="46">$L$10*R27</f>
        <v>675.03790000000004</v>
      </c>
      <c r="M27" s="11">
        <f t="shared" ref="M27:M52" si="47">$M$10*R27</f>
        <v>45.606000000000002</v>
      </c>
      <c r="N27" s="12">
        <f t="shared" ref="N27:N52" si="48">$N$10*I27</f>
        <v>237.44410000000002</v>
      </c>
      <c r="O27" s="12">
        <f t="shared" ref="O27:O52" si="49">$O$10*I27</f>
        <v>5.5869200000000001</v>
      </c>
      <c r="P27" s="11">
        <v>0</v>
      </c>
      <c r="Q27" s="12">
        <f t="shared" ref="Q27" si="50">SUM(J27:P27)</f>
        <v>1830.66572</v>
      </c>
      <c r="R27" s="13">
        <v>6.91</v>
      </c>
      <c r="S27" s="12">
        <f>SUM(I27:P27)</f>
        <v>7417.58572</v>
      </c>
      <c r="T27" s="12">
        <f t="shared" ref="T27" si="51">S27/R27</f>
        <v>1073.4566888567294</v>
      </c>
      <c r="U27" s="8"/>
    </row>
    <row r="28" spans="1:21">
      <c r="A28" s="8">
        <v>9</v>
      </c>
      <c r="B28" s="2" t="s">
        <v>76</v>
      </c>
      <c r="C28" s="8">
        <v>101403</v>
      </c>
      <c r="D28" s="22" t="s">
        <v>74</v>
      </c>
      <c r="E28" s="8" t="s">
        <v>75</v>
      </c>
      <c r="F28" s="28">
        <v>43374</v>
      </c>
      <c r="G28" s="28">
        <v>43465</v>
      </c>
      <c r="H28" s="6" t="s">
        <v>39</v>
      </c>
      <c r="I28" s="9">
        <v>6767.17</v>
      </c>
      <c r="J28" s="10">
        <f t="shared" si="9"/>
        <v>975.83</v>
      </c>
      <c r="K28" s="11">
        <f t="shared" si="45"/>
        <v>61.360800000000005</v>
      </c>
      <c r="L28" s="11">
        <f t="shared" si="46"/>
        <v>675.03790000000004</v>
      </c>
      <c r="M28" s="11">
        <f t="shared" si="47"/>
        <v>45.606000000000002</v>
      </c>
      <c r="N28" s="12">
        <f t="shared" si="48"/>
        <v>287.60472500000003</v>
      </c>
      <c r="O28" s="12">
        <f t="shared" si="49"/>
        <v>6.7671700000000001</v>
      </c>
      <c r="P28" s="11">
        <v>0</v>
      </c>
      <c r="Q28" s="12">
        <f t="shared" si="10"/>
        <v>2052.2065950000001</v>
      </c>
      <c r="R28" s="13">
        <v>6.91</v>
      </c>
      <c r="S28" s="12">
        <f t="shared" si="11"/>
        <v>8819.3765949999979</v>
      </c>
      <c r="T28" s="12">
        <f t="shared" si="12"/>
        <v>1276.3207807525323</v>
      </c>
      <c r="U28" s="8"/>
    </row>
    <row r="29" spans="1:21">
      <c r="A29" s="8">
        <v>10</v>
      </c>
      <c r="B29" s="2" t="s">
        <v>67</v>
      </c>
      <c r="C29" s="8">
        <v>101403</v>
      </c>
      <c r="D29" s="22" t="s">
        <v>43</v>
      </c>
      <c r="E29" s="8" t="s">
        <v>44</v>
      </c>
      <c r="F29" s="28">
        <v>43101</v>
      </c>
      <c r="G29" s="28">
        <v>43373</v>
      </c>
      <c r="H29" s="6" t="s">
        <v>39</v>
      </c>
      <c r="I29" s="9">
        <v>5586.92</v>
      </c>
      <c r="J29" s="10">
        <f t="shared" ref="J29" si="52">ROUND((I29*14.42%),2)</f>
        <v>805.63</v>
      </c>
      <c r="K29" s="11">
        <f t="shared" si="45"/>
        <v>61.360800000000005</v>
      </c>
      <c r="L29" s="11">
        <f t="shared" si="46"/>
        <v>675.03790000000004</v>
      </c>
      <c r="M29" s="11">
        <f t="shared" si="47"/>
        <v>45.606000000000002</v>
      </c>
      <c r="N29" s="12">
        <f t="shared" si="48"/>
        <v>237.44410000000002</v>
      </c>
      <c r="O29" s="12">
        <f t="shared" si="49"/>
        <v>5.5869200000000001</v>
      </c>
      <c r="P29" s="11">
        <v>0</v>
      </c>
      <c r="Q29" s="12">
        <f t="shared" ref="Q29" si="53">SUM(J29:P29)</f>
        <v>1830.66572</v>
      </c>
      <c r="R29" s="13">
        <v>6.91</v>
      </c>
      <c r="S29" s="12">
        <f t="shared" ref="S29" si="54">SUM(I29:P29)</f>
        <v>7417.58572</v>
      </c>
      <c r="T29" s="12">
        <f t="shared" ref="T29" si="55">S29/R29</f>
        <v>1073.4566888567294</v>
      </c>
      <c r="U29" s="8"/>
    </row>
    <row r="30" spans="1:21">
      <c r="A30" s="8">
        <v>10</v>
      </c>
      <c r="B30" s="2" t="s">
        <v>67</v>
      </c>
      <c r="C30" s="8">
        <v>101403</v>
      </c>
      <c r="D30" s="22" t="s">
        <v>43</v>
      </c>
      <c r="E30" s="8" t="s">
        <v>44</v>
      </c>
      <c r="F30" s="28">
        <v>43374</v>
      </c>
      <c r="G30" s="28">
        <v>43465</v>
      </c>
      <c r="H30" s="6" t="s">
        <v>39</v>
      </c>
      <c r="I30" s="9">
        <v>6767.17</v>
      </c>
      <c r="J30" s="10">
        <f t="shared" si="9"/>
        <v>975.83</v>
      </c>
      <c r="K30" s="11">
        <f t="shared" si="45"/>
        <v>61.360800000000005</v>
      </c>
      <c r="L30" s="11">
        <f t="shared" si="46"/>
        <v>675.03790000000004</v>
      </c>
      <c r="M30" s="11">
        <f t="shared" si="47"/>
        <v>45.606000000000002</v>
      </c>
      <c r="N30" s="12">
        <f t="shared" si="48"/>
        <v>287.60472500000003</v>
      </c>
      <c r="O30" s="12">
        <f t="shared" si="49"/>
        <v>6.7671700000000001</v>
      </c>
      <c r="P30" s="11">
        <v>0</v>
      </c>
      <c r="Q30" s="12">
        <f t="shared" si="10"/>
        <v>2052.2065950000001</v>
      </c>
      <c r="R30" s="13">
        <v>6.91</v>
      </c>
      <c r="S30" s="12">
        <f t="shared" si="11"/>
        <v>8819.3765949999979</v>
      </c>
      <c r="T30" s="12">
        <f t="shared" si="12"/>
        <v>1276.3207807525323</v>
      </c>
      <c r="U30" s="8"/>
    </row>
    <row r="31" spans="1:21">
      <c r="A31" s="8">
        <v>11</v>
      </c>
      <c r="B31" s="3" t="s">
        <v>68</v>
      </c>
      <c r="C31" s="8">
        <v>101403</v>
      </c>
      <c r="D31" s="22" t="s">
        <v>49</v>
      </c>
      <c r="E31" s="8" t="s">
        <v>45</v>
      </c>
      <c r="F31" s="28">
        <v>43101</v>
      </c>
      <c r="G31" s="28">
        <v>43373</v>
      </c>
      <c r="H31" s="6" t="s">
        <v>39</v>
      </c>
      <c r="I31" s="9">
        <v>5586.92</v>
      </c>
      <c r="J31" s="10">
        <f t="shared" ref="J31" si="56">ROUND((I31*14.42%),2)</f>
        <v>805.63</v>
      </c>
      <c r="K31" s="11">
        <f t="shared" si="45"/>
        <v>61.360800000000005</v>
      </c>
      <c r="L31" s="11">
        <f t="shared" si="46"/>
        <v>675.03790000000004</v>
      </c>
      <c r="M31" s="11">
        <f t="shared" si="47"/>
        <v>45.606000000000002</v>
      </c>
      <c r="N31" s="12">
        <f t="shared" si="48"/>
        <v>237.44410000000002</v>
      </c>
      <c r="O31" s="12">
        <f t="shared" si="49"/>
        <v>5.5869200000000001</v>
      </c>
      <c r="P31" s="11">
        <v>0</v>
      </c>
      <c r="Q31" s="12">
        <f t="shared" ref="Q31" si="57">SUM(J31:P31)</f>
        <v>1830.66572</v>
      </c>
      <c r="R31" s="13">
        <v>6.91</v>
      </c>
      <c r="S31" s="12">
        <f t="shared" ref="S31" si="58">SUM(I31:P31)</f>
        <v>7417.58572</v>
      </c>
      <c r="T31" s="12">
        <f t="shared" ref="T31" si="59">S31/R31</f>
        <v>1073.4566888567294</v>
      </c>
      <c r="U31" s="8"/>
    </row>
    <row r="32" spans="1:21">
      <c r="A32" s="8">
        <v>11</v>
      </c>
      <c r="B32" s="3" t="s">
        <v>68</v>
      </c>
      <c r="C32" s="8">
        <v>101403</v>
      </c>
      <c r="D32" s="22" t="s">
        <v>49</v>
      </c>
      <c r="E32" s="8" t="s">
        <v>45</v>
      </c>
      <c r="F32" s="28">
        <v>43374</v>
      </c>
      <c r="G32" s="28">
        <v>43465</v>
      </c>
      <c r="H32" s="6" t="s">
        <v>39</v>
      </c>
      <c r="I32" s="9">
        <v>6767.17</v>
      </c>
      <c r="J32" s="10">
        <f t="shared" si="9"/>
        <v>975.83</v>
      </c>
      <c r="K32" s="11">
        <f t="shared" si="45"/>
        <v>61.360800000000005</v>
      </c>
      <c r="L32" s="11">
        <f t="shared" si="46"/>
        <v>675.03790000000004</v>
      </c>
      <c r="M32" s="11">
        <f t="shared" si="47"/>
        <v>45.606000000000002</v>
      </c>
      <c r="N32" s="12">
        <f t="shared" si="48"/>
        <v>287.60472500000003</v>
      </c>
      <c r="O32" s="12">
        <f t="shared" si="49"/>
        <v>6.7671700000000001</v>
      </c>
      <c r="P32" s="11">
        <v>0</v>
      </c>
      <c r="Q32" s="12">
        <f t="shared" si="10"/>
        <v>2052.2065950000001</v>
      </c>
      <c r="R32" s="13">
        <v>6.91</v>
      </c>
      <c r="S32" s="12">
        <f t="shared" si="11"/>
        <v>8819.3765949999979</v>
      </c>
      <c r="T32" s="12">
        <f t="shared" si="12"/>
        <v>1276.3207807525323</v>
      </c>
      <c r="U32" s="8"/>
    </row>
    <row r="33" spans="1:21" ht="29">
      <c r="A33" s="8">
        <v>12</v>
      </c>
      <c r="B33" s="3" t="s">
        <v>52</v>
      </c>
      <c r="C33" s="8">
        <v>101403</v>
      </c>
      <c r="D33" s="22" t="s">
        <v>46</v>
      </c>
      <c r="E33" s="8" t="s">
        <v>47</v>
      </c>
      <c r="F33" s="28">
        <v>43101</v>
      </c>
      <c r="G33" s="28">
        <v>43373</v>
      </c>
      <c r="H33" s="6" t="s">
        <v>36</v>
      </c>
      <c r="I33" s="19">
        <v>7914.17</v>
      </c>
      <c r="J33" s="10">
        <f>ROUND((I33*14.42%),2)</f>
        <v>1141.22</v>
      </c>
      <c r="K33" s="11">
        <f t="shared" si="45"/>
        <v>61.360800000000005</v>
      </c>
      <c r="L33" s="11">
        <f t="shared" si="46"/>
        <v>675.03790000000004</v>
      </c>
      <c r="M33" s="11">
        <f t="shared" si="47"/>
        <v>45.606000000000002</v>
      </c>
      <c r="N33" s="12">
        <f t="shared" si="48"/>
        <v>336.35222500000003</v>
      </c>
      <c r="O33" s="12">
        <f t="shared" si="49"/>
        <v>7.9141700000000004</v>
      </c>
      <c r="P33" s="11">
        <v>0</v>
      </c>
      <c r="Q33" s="12">
        <f t="shared" ref="Q33" si="60">SUM(J33:P33)</f>
        <v>2267.4910949999999</v>
      </c>
      <c r="R33" s="13">
        <v>6.91</v>
      </c>
      <c r="S33" s="12">
        <f t="shared" ref="S33" si="61">SUM(I33:P33)</f>
        <v>10181.661094999999</v>
      </c>
      <c r="T33" s="12">
        <f t="shared" ref="T33" si="62">S33/R33</f>
        <v>1473.4675969609261</v>
      </c>
      <c r="U33" s="8"/>
    </row>
    <row r="34" spans="1:21" ht="29">
      <c r="A34" s="8">
        <v>12</v>
      </c>
      <c r="B34" s="3" t="s">
        <v>52</v>
      </c>
      <c r="C34" s="8">
        <v>101403</v>
      </c>
      <c r="D34" s="22" t="s">
        <v>46</v>
      </c>
      <c r="E34" s="8" t="s">
        <v>47</v>
      </c>
      <c r="F34" s="28">
        <v>43374</v>
      </c>
      <c r="G34" s="28">
        <v>43465</v>
      </c>
      <c r="H34" s="6" t="s">
        <v>36</v>
      </c>
      <c r="I34" s="9">
        <v>9723.58</v>
      </c>
      <c r="J34" s="10">
        <f>ROUND((I34*14.42%),2)</f>
        <v>1402.14</v>
      </c>
      <c r="K34" s="11">
        <f t="shared" si="45"/>
        <v>61.360800000000005</v>
      </c>
      <c r="L34" s="11">
        <f t="shared" si="46"/>
        <v>675.03790000000004</v>
      </c>
      <c r="M34" s="11">
        <f t="shared" si="47"/>
        <v>45.606000000000002</v>
      </c>
      <c r="N34" s="12">
        <f t="shared" si="48"/>
        <v>413.25215000000003</v>
      </c>
      <c r="O34" s="12">
        <f t="shared" si="49"/>
        <v>9.7235800000000001</v>
      </c>
      <c r="P34" s="11">
        <v>0</v>
      </c>
      <c r="Q34" s="12">
        <f t="shared" si="10"/>
        <v>2607.1204299999999</v>
      </c>
      <c r="R34" s="13">
        <v>6.91</v>
      </c>
      <c r="S34" s="12">
        <f t="shared" si="11"/>
        <v>12330.700429999999</v>
      </c>
      <c r="T34" s="12">
        <f t="shared" si="12"/>
        <v>1784.4718422575975</v>
      </c>
      <c r="U34" s="8"/>
    </row>
    <row r="35" spans="1:21" ht="29">
      <c r="A35" s="8">
        <v>13</v>
      </c>
      <c r="B35" s="3" t="s">
        <v>53</v>
      </c>
      <c r="C35" s="8">
        <v>101403</v>
      </c>
      <c r="D35" s="22" t="s">
        <v>26</v>
      </c>
      <c r="E35" s="8" t="s">
        <v>27</v>
      </c>
      <c r="F35" s="28">
        <v>43101</v>
      </c>
      <c r="G35" s="28">
        <v>43373</v>
      </c>
      <c r="H35" s="6" t="s">
        <v>39</v>
      </c>
      <c r="I35" s="9">
        <v>5586.92</v>
      </c>
      <c r="J35" s="10">
        <f t="shared" ref="J35" si="63">ROUND((I35*14.42%),2)</f>
        <v>805.63</v>
      </c>
      <c r="K35" s="11">
        <f t="shared" si="45"/>
        <v>61.360800000000005</v>
      </c>
      <c r="L35" s="11">
        <f t="shared" si="46"/>
        <v>675.03790000000004</v>
      </c>
      <c r="M35" s="11">
        <f t="shared" si="47"/>
        <v>45.606000000000002</v>
      </c>
      <c r="N35" s="12">
        <f t="shared" si="48"/>
        <v>237.44410000000002</v>
      </c>
      <c r="O35" s="12">
        <f t="shared" si="49"/>
        <v>5.5869200000000001</v>
      </c>
      <c r="P35" s="11">
        <v>0</v>
      </c>
      <c r="Q35" s="12">
        <f t="shared" ref="Q35" si="64">SUM(J35:P35)</f>
        <v>1830.66572</v>
      </c>
      <c r="R35" s="13">
        <v>6.91</v>
      </c>
      <c r="S35" s="12">
        <f t="shared" ref="S35" si="65">SUM(I35:P35)</f>
        <v>7417.58572</v>
      </c>
      <c r="T35" s="12">
        <f t="shared" ref="T35" si="66">S35/R35</f>
        <v>1073.4566888567294</v>
      </c>
      <c r="U35" s="8"/>
    </row>
    <row r="36" spans="1:21" ht="29">
      <c r="A36" s="8">
        <v>13</v>
      </c>
      <c r="B36" s="3" t="s">
        <v>53</v>
      </c>
      <c r="C36" s="8">
        <v>101403</v>
      </c>
      <c r="D36" s="22" t="s">
        <v>26</v>
      </c>
      <c r="E36" s="8" t="s">
        <v>27</v>
      </c>
      <c r="F36" s="28">
        <v>43374</v>
      </c>
      <c r="G36" s="28">
        <v>43465</v>
      </c>
      <c r="H36" s="6" t="s">
        <v>39</v>
      </c>
      <c r="I36" s="9">
        <v>6767.17</v>
      </c>
      <c r="J36" s="10">
        <f t="shared" si="9"/>
        <v>975.83</v>
      </c>
      <c r="K36" s="11">
        <f t="shared" si="45"/>
        <v>61.360800000000005</v>
      </c>
      <c r="L36" s="11">
        <f t="shared" si="46"/>
        <v>675.03790000000004</v>
      </c>
      <c r="M36" s="11">
        <f t="shared" si="47"/>
        <v>45.606000000000002</v>
      </c>
      <c r="N36" s="12">
        <f t="shared" si="48"/>
        <v>287.60472500000003</v>
      </c>
      <c r="O36" s="12">
        <f t="shared" si="49"/>
        <v>6.7671700000000001</v>
      </c>
      <c r="P36" s="11">
        <v>0</v>
      </c>
      <c r="Q36" s="12">
        <f t="shared" si="10"/>
        <v>2052.2065950000001</v>
      </c>
      <c r="R36" s="13">
        <v>6.91</v>
      </c>
      <c r="S36" s="12">
        <f t="shared" si="11"/>
        <v>8819.3765949999979</v>
      </c>
      <c r="T36" s="12">
        <f t="shared" si="12"/>
        <v>1276.3207807525323</v>
      </c>
      <c r="U36" s="8"/>
    </row>
    <row r="37" spans="1:21">
      <c r="A37" s="8">
        <v>14</v>
      </c>
      <c r="B37" s="2" t="s">
        <v>69</v>
      </c>
      <c r="C37" s="8">
        <v>101403</v>
      </c>
      <c r="D37" s="22" t="s">
        <v>50</v>
      </c>
      <c r="E37" s="8" t="s">
        <v>51</v>
      </c>
      <c r="F37" s="28">
        <v>43101</v>
      </c>
      <c r="G37" s="28">
        <v>43373</v>
      </c>
      <c r="H37" s="6" t="s">
        <v>39</v>
      </c>
      <c r="I37" s="9">
        <v>5586.92</v>
      </c>
      <c r="J37" s="10">
        <f t="shared" ref="J37" si="67">ROUND((I37*14.42%),2)</f>
        <v>805.63</v>
      </c>
      <c r="K37" s="11">
        <f t="shared" si="45"/>
        <v>61.360800000000005</v>
      </c>
      <c r="L37" s="11">
        <f t="shared" si="46"/>
        <v>675.03790000000004</v>
      </c>
      <c r="M37" s="11">
        <f t="shared" si="47"/>
        <v>45.606000000000002</v>
      </c>
      <c r="N37" s="12">
        <f t="shared" si="48"/>
        <v>237.44410000000002</v>
      </c>
      <c r="O37" s="12">
        <f t="shared" si="49"/>
        <v>5.5869200000000001</v>
      </c>
      <c r="P37" s="11">
        <v>0</v>
      </c>
      <c r="Q37" s="12">
        <f t="shared" ref="Q37" si="68">SUM(J37:P37)</f>
        <v>1830.66572</v>
      </c>
      <c r="R37" s="13">
        <v>6.91</v>
      </c>
      <c r="S37" s="12">
        <f t="shared" ref="S37" si="69">SUM(I37:P37)</f>
        <v>7417.58572</v>
      </c>
      <c r="T37" s="12">
        <f t="shared" ref="T37" si="70">S37/R37</f>
        <v>1073.4566888567294</v>
      </c>
      <c r="U37" s="8"/>
    </row>
    <row r="38" spans="1:21">
      <c r="A38" s="8">
        <v>14</v>
      </c>
      <c r="B38" s="2" t="s">
        <v>69</v>
      </c>
      <c r="C38" s="8">
        <v>101403</v>
      </c>
      <c r="D38" s="22" t="s">
        <v>50</v>
      </c>
      <c r="E38" s="8" t="s">
        <v>51</v>
      </c>
      <c r="F38" s="28">
        <v>43374</v>
      </c>
      <c r="G38" s="28">
        <v>43465</v>
      </c>
      <c r="H38" s="6" t="s">
        <v>39</v>
      </c>
      <c r="I38" s="9">
        <v>6767.17</v>
      </c>
      <c r="J38" s="10">
        <f t="shared" si="9"/>
        <v>975.83</v>
      </c>
      <c r="K38" s="11">
        <f t="shared" si="45"/>
        <v>61.360800000000005</v>
      </c>
      <c r="L38" s="11">
        <f t="shared" si="46"/>
        <v>675.03790000000004</v>
      </c>
      <c r="M38" s="11">
        <f t="shared" si="47"/>
        <v>45.606000000000002</v>
      </c>
      <c r="N38" s="12">
        <f t="shared" si="48"/>
        <v>287.60472500000003</v>
      </c>
      <c r="O38" s="12">
        <f t="shared" si="49"/>
        <v>6.7671700000000001</v>
      </c>
      <c r="P38" s="11">
        <v>0</v>
      </c>
      <c r="Q38" s="12">
        <f t="shared" si="10"/>
        <v>2052.2065950000001</v>
      </c>
      <c r="R38" s="13">
        <v>6.91</v>
      </c>
      <c r="S38" s="12">
        <f t="shared" si="11"/>
        <v>8819.3765949999979</v>
      </c>
      <c r="T38" s="12">
        <f t="shared" si="12"/>
        <v>1276.3207807525323</v>
      </c>
      <c r="U38" s="8"/>
    </row>
    <row r="39" spans="1:21">
      <c r="A39" s="8">
        <v>15</v>
      </c>
      <c r="B39" s="2" t="s">
        <v>79</v>
      </c>
      <c r="C39" s="8">
        <v>101403</v>
      </c>
      <c r="D39" s="22" t="s">
        <v>77</v>
      </c>
      <c r="E39" s="8" t="s">
        <v>78</v>
      </c>
      <c r="F39" s="28">
        <v>43101</v>
      </c>
      <c r="G39" s="29">
        <v>43220</v>
      </c>
      <c r="H39" s="6" t="s">
        <v>39</v>
      </c>
      <c r="I39" s="9">
        <v>5586.92</v>
      </c>
      <c r="J39" s="10">
        <f>ROUND((I39*14.42%),2)</f>
        <v>805.63</v>
      </c>
      <c r="K39" s="11">
        <f t="shared" si="45"/>
        <v>61.360800000000005</v>
      </c>
      <c r="L39" s="11">
        <f t="shared" si="46"/>
        <v>675.03790000000004</v>
      </c>
      <c r="M39" s="11">
        <f t="shared" si="47"/>
        <v>45.606000000000002</v>
      </c>
      <c r="N39" s="12">
        <f t="shared" si="48"/>
        <v>237.44410000000002</v>
      </c>
      <c r="O39" s="12">
        <f t="shared" si="49"/>
        <v>5.5869200000000001</v>
      </c>
      <c r="P39" s="11">
        <v>0</v>
      </c>
      <c r="Q39" s="12">
        <f t="shared" si="10"/>
        <v>1830.66572</v>
      </c>
      <c r="R39" s="13">
        <v>6.91</v>
      </c>
      <c r="S39" s="12">
        <f t="shared" si="11"/>
        <v>7417.58572</v>
      </c>
      <c r="T39" s="12">
        <f t="shared" si="12"/>
        <v>1073.4566888567294</v>
      </c>
      <c r="U39" s="8"/>
    </row>
    <row r="40" spans="1:21" ht="29">
      <c r="A40" s="8">
        <v>16</v>
      </c>
      <c r="B40" s="3" t="s">
        <v>82</v>
      </c>
      <c r="C40" s="8">
        <v>101403</v>
      </c>
      <c r="D40" s="22" t="s">
        <v>80</v>
      </c>
      <c r="E40" s="8" t="s">
        <v>81</v>
      </c>
      <c r="F40" s="28">
        <v>43101</v>
      </c>
      <c r="G40" s="28">
        <v>43373</v>
      </c>
      <c r="H40" s="6" t="s">
        <v>39</v>
      </c>
      <c r="I40" s="9">
        <v>5586.92</v>
      </c>
      <c r="J40" s="10">
        <f t="shared" ref="J40" si="71">ROUND((I40*14.42%),2)</f>
        <v>805.63</v>
      </c>
      <c r="K40" s="11">
        <f t="shared" si="45"/>
        <v>61.360800000000005</v>
      </c>
      <c r="L40" s="11">
        <f t="shared" si="46"/>
        <v>675.03790000000004</v>
      </c>
      <c r="M40" s="11">
        <f t="shared" si="47"/>
        <v>45.606000000000002</v>
      </c>
      <c r="N40" s="12">
        <f t="shared" si="48"/>
        <v>237.44410000000002</v>
      </c>
      <c r="O40" s="12">
        <f t="shared" si="49"/>
        <v>5.5869200000000001</v>
      </c>
      <c r="P40" s="11">
        <v>0</v>
      </c>
      <c r="Q40" s="12">
        <f t="shared" ref="Q40" si="72">SUM(J40:P40)</f>
        <v>1830.66572</v>
      </c>
      <c r="R40" s="13">
        <v>6.91</v>
      </c>
      <c r="S40" s="12">
        <f t="shared" ref="S40" si="73">SUM(I40:P40)</f>
        <v>7417.58572</v>
      </c>
      <c r="T40" s="12">
        <f t="shared" ref="T40" si="74">S40/R40</f>
        <v>1073.4566888567294</v>
      </c>
      <c r="U40" s="8"/>
    </row>
    <row r="41" spans="1:21" ht="29">
      <c r="A41" s="8">
        <v>16</v>
      </c>
      <c r="B41" s="3" t="s">
        <v>82</v>
      </c>
      <c r="C41" s="8">
        <v>101403</v>
      </c>
      <c r="D41" s="22" t="s">
        <v>80</v>
      </c>
      <c r="E41" s="8" t="s">
        <v>81</v>
      </c>
      <c r="F41" s="28">
        <v>43374</v>
      </c>
      <c r="G41" s="28">
        <v>43465</v>
      </c>
      <c r="H41" s="6" t="s">
        <v>39</v>
      </c>
      <c r="I41" s="9">
        <v>6767.17</v>
      </c>
      <c r="J41" s="10">
        <f t="shared" si="9"/>
        <v>975.83</v>
      </c>
      <c r="K41" s="11">
        <f t="shared" si="45"/>
        <v>61.360800000000005</v>
      </c>
      <c r="L41" s="11">
        <f t="shared" si="46"/>
        <v>675.03790000000004</v>
      </c>
      <c r="M41" s="11">
        <f t="shared" si="47"/>
        <v>45.606000000000002</v>
      </c>
      <c r="N41" s="12">
        <f t="shared" si="48"/>
        <v>287.60472500000003</v>
      </c>
      <c r="O41" s="12">
        <f t="shared" si="49"/>
        <v>6.7671700000000001</v>
      </c>
      <c r="P41" s="11">
        <v>0</v>
      </c>
      <c r="Q41" s="12">
        <f>SUM(J41:P41)</f>
        <v>2052.2065950000001</v>
      </c>
      <c r="R41" s="13">
        <v>6.91</v>
      </c>
      <c r="S41" s="12">
        <f t="shared" ref="S41:S42" si="75">SUM(I41:P41)</f>
        <v>8819.3765949999979</v>
      </c>
      <c r="T41" s="12">
        <f t="shared" ref="T41:T42" si="76">S41/R41</f>
        <v>1276.3207807525323</v>
      </c>
      <c r="U41" s="8"/>
    </row>
    <row r="42" spans="1:21">
      <c r="A42" s="8">
        <v>17</v>
      </c>
      <c r="B42" s="3" t="s">
        <v>64</v>
      </c>
      <c r="C42" s="8">
        <v>101403</v>
      </c>
      <c r="D42" s="22" t="s">
        <v>58</v>
      </c>
      <c r="E42" s="14" t="s">
        <v>59</v>
      </c>
      <c r="F42" s="29">
        <v>43344</v>
      </c>
      <c r="G42" s="29">
        <v>43373</v>
      </c>
      <c r="H42" s="6" t="s">
        <v>37</v>
      </c>
      <c r="I42" s="9">
        <v>10031.25</v>
      </c>
      <c r="J42" s="10">
        <f t="shared" ref="J42" si="77">ROUND((I42*14.42%),2)</f>
        <v>1446.51</v>
      </c>
      <c r="K42" s="11">
        <f t="shared" si="45"/>
        <v>61.360800000000005</v>
      </c>
      <c r="L42" s="11">
        <f t="shared" si="46"/>
        <v>675.03790000000004</v>
      </c>
      <c r="M42" s="11">
        <f t="shared" si="47"/>
        <v>45.606000000000002</v>
      </c>
      <c r="N42" s="12">
        <f t="shared" si="48"/>
        <v>426.32812500000006</v>
      </c>
      <c r="O42" s="12">
        <f t="shared" si="49"/>
        <v>10.03125</v>
      </c>
      <c r="P42" s="11">
        <f t="shared" ref="P42" si="78">$P$10*R42</f>
        <v>44.914999999999999</v>
      </c>
      <c r="Q42" s="12">
        <f t="shared" ref="Q42" si="79">SUM(J42:P42)</f>
        <v>2709.7890750000001</v>
      </c>
      <c r="R42" s="13">
        <v>6.91</v>
      </c>
      <c r="S42" s="12">
        <f t="shared" si="75"/>
        <v>12741.039075000001</v>
      </c>
      <c r="T42" s="12">
        <f t="shared" si="76"/>
        <v>1843.8551483357453</v>
      </c>
      <c r="U42" s="8" t="s">
        <v>98</v>
      </c>
    </row>
    <row r="43" spans="1:21">
      <c r="A43" s="8">
        <v>17</v>
      </c>
      <c r="B43" s="3" t="s">
        <v>64</v>
      </c>
      <c r="C43" s="8">
        <v>101403</v>
      </c>
      <c r="D43" s="22" t="s">
        <v>58</v>
      </c>
      <c r="E43" s="14" t="s">
        <v>59</v>
      </c>
      <c r="F43" s="28">
        <v>43374</v>
      </c>
      <c r="G43" s="28">
        <v>43465</v>
      </c>
      <c r="H43" s="6" t="s">
        <v>37</v>
      </c>
      <c r="I43" s="9">
        <v>11203.75</v>
      </c>
      <c r="J43" s="10">
        <f t="shared" si="9"/>
        <v>1615.58</v>
      </c>
      <c r="K43" s="11">
        <f t="shared" si="45"/>
        <v>61.360800000000005</v>
      </c>
      <c r="L43" s="11">
        <f t="shared" si="46"/>
        <v>675.03790000000004</v>
      </c>
      <c r="M43" s="11">
        <f t="shared" si="47"/>
        <v>45.606000000000002</v>
      </c>
      <c r="N43" s="12">
        <f t="shared" si="48"/>
        <v>476.15937500000001</v>
      </c>
      <c r="O43" s="12">
        <f t="shared" si="49"/>
        <v>11.203749999999999</v>
      </c>
      <c r="P43" s="11">
        <f t="shared" ref="P43" si="80">$P$10*R43</f>
        <v>44.914999999999999</v>
      </c>
      <c r="Q43" s="12">
        <f t="shared" si="10"/>
        <v>2929.8628250000002</v>
      </c>
      <c r="R43" s="13">
        <v>6.91</v>
      </c>
      <c r="S43" s="12">
        <f t="shared" si="11"/>
        <v>14133.612825</v>
      </c>
      <c r="T43" s="12">
        <f t="shared" si="12"/>
        <v>2045.3853581765557</v>
      </c>
      <c r="U43" s="8"/>
    </row>
    <row r="44" spans="1:21">
      <c r="A44" s="8">
        <v>18</v>
      </c>
      <c r="B44" s="3" t="s">
        <v>92</v>
      </c>
      <c r="C44" s="8">
        <v>101403</v>
      </c>
      <c r="D44" s="23" t="s">
        <v>65</v>
      </c>
      <c r="E44" s="14" t="s">
        <v>60</v>
      </c>
      <c r="F44" s="28">
        <v>43101</v>
      </c>
      <c r="G44" s="28">
        <v>43373</v>
      </c>
      <c r="H44" s="6" t="s">
        <v>36</v>
      </c>
      <c r="I44" s="9">
        <v>7914.17</v>
      </c>
      <c r="J44" s="10">
        <f t="shared" si="9"/>
        <v>1141.22</v>
      </c>
      <c r="K44" s="11">
        <f t="shared" si="45"/>
        <v>61.360800000000005</v>
      </c>
      <c r="L44" s="11">
        <f t="shared" si="46"/>
        <v>675.03790000000004</v>
      </c>
      <c r="M44" s="11">
        <f t="shared" si="47"/>
        <v>45.606000000000002</v>
      </c>
      <c r="N44" s="12">
        <f t="shared" si="48"/>
        <v>336.35222500000003</v>
      </c>
      <c r="O44" s="12">
        <f t="shared" si="49"/>
        <v>7.9141700000000004</v>
      </c>
      <c r="P44" s="11">
        <v>0</v>
      </c>
      <c r="Q44" s="12">
        <f t="shared" ref="Q44" si="81">SUM(J44:P44)</f>
        <v>2267.4910949999999</v>
      </c>
      <c r="R44" s="13">
        <v>6.91</v>
      </c>
      <c r="S44" s="12">
        <f>SUM(I44:P44)</f>
        <v>10181.661094999999</v>
      </c>
      <c r="T44" s="12">
        <f t="shared" ref="T44" si="82">S44/R44</f>
        <v>1473.4675969609261</v>
      </c>
      <c r="U44" s="8"/>
    </row>
    <row r="45" spans="1:21">
      <c r="A45" s="8">
        <v>18</v>
      </c>
      <c r="B45" s="3" t="s">
        <v>92</v>
      </c>
      <c r="C45" s="8">
        <v>101403</v>
      </c>
      <c r="D45" s="23" t="s">
        <v>65</v>
      </c>
      <c r="E45" s="14" t="s">
        <v>60</v>
      </c>
      <c r="F45" s="28">
        <v>43374</v>
      </c>
      <c r="G45" s="28">
        <v>43465</v>
      </c>
      <c r="H45" s="6" t="s">
        <v>36</v>
      </c>
      <c r="I45" s="9">
        <v>9723.58</v>
      </c>
      <c r="J45" s="10">
        <f t="shared" si="9"/>
        <v>1402.14</v>
      </c>
      <c r="K45" s="11">
        <f t="shared" si="45"/>
        <v>61.360800000000005</v>
      </c>
      <c r="L45" s="11">
        <f t="shared" si="46"/>
        <v>675.03790000000004</v>
      </c>
      <c r="M45" s="11">
        <f t="shared" si="47"/>
        <v>45.606000000000002</v>
      </c>
      <c r="N45" s="12">
        <f t="shared" si="48"/>
        <v>413.25215000000003</v>
      </c>
      <c r="O45" s="12">
        <f t="shared" si="49"/>
        <v>9.7235800000000001</v>
      </c>
      <c r="P45" s="11">
        <v>0</v>
      </c>
      <c r="Q45" s="12">
        <f t="shared" si="10"/>
        <v>2607.1204299999999</v>
      </c>
      <c r="R45" s="13">
        <v>6.91</v>
      </c>
      <c r="S45" s="12">
        <f t="shared" si="11"/>
        <v>12330.700429999999</v>
      </c>
      <c r="T45" s="12">
        <f t="shared" si="12"/>
        <v>1784.4718422575975</v>
      </c>
      <c r="U45" s="8"/>
    </row>
    <row r="46" spans="1:21" ht="29">
      <c r="A46" s="8">
        <v>19</v>
      </c>
      <c r="B46" s="3" t="s">
        <v>91</v>
      </c>
      <c r="C46" s="8">
        <v>101403</v>
      </c>
      <c r="D46" s="14" t="s">
        <v>61</v>
      </c>
      <c r="E46" s="8" t="s">
        <v>62</v>
      </c>
      <c r="F46" s="28">
        <v>43101</v>
      </c>
      <c r="G46" s="28">
        <v>43373</v>
      </c>
      <c r="H46" s="6" t="s">
        <v>39</v>
      </c>
      <c r="I46" s="9">
        <v>5586.92</v>
      </c>
      <c r="J46" s="10">
        <f t="shared" ref="J46" si="83">ROUND((I46*14.42%),2)</f>
        <v>805.63</v>
      </c>
      <c r="K46" s="11">
        <f t="shared" si="45"/>
        <v>61.360800000000005</v>
      </c>
      <c r="L46" s="11">
        <f t="shared" si="46"/>
        <v>675.03790000000004</v>
      </c>
      <c r="M46" s="11">
        <f t="shared" si="47"/>
        <v>45.606000000000002</v>
      </c>
      <c r="N46" s="12">
        <f t="shared" si="48"/>
        <v>237.44410000000002</v>
      </c>
      <c r="O46" s="12">
        <f t="shared" si="49"/>
        <v>5.5869200000000001</v>
      </c>
      <c r="P46" s="11">
        <v>0</v>
      </c>
      <c r="Q46" s="12">
        <f t="shared" ref="Q46" si="84">SUM(J46:P46)</f>
        <v>1830.66572</v>
      </c>
      <c r="R46" s="13">
        <v>6.91</v>
      </c>
      <c r="S46" s="12">
        <f t="shared" ref="S46" si="85">SUM(I46:P46)</f>
        <v>7417.58572</v>
      </c>
      <c r="T46" s="12">
        <f t="shared" ref="T46" si="86">S46/R46</f>
        <v>1073.4566888567294</v>
      </c>
      <c r="U46" s="8"/>
    </row>
    <row r="47" spans="1:21" ht="29">
      <c r="A47" s="8">
        <v>19</v>
      </c>
      <c r="B47" s="3" t="s">
        <v>91</v>
      </c>
      <c r="C47" s="8">
        <v>101403</v>
      </c>
      <c r="D47" s="14" t="s">
        <v>61</v>
      </c>
      <c r="E47" s="8" t="s">
        <v>62</v>
      </c>
      <c r="F47" s="28">
        <v>43374</v>
      </c>
      <c r="G47" s="28">
        <v>43465</v>
      </c>
      <c r="H47" s="6" t="s">
        <v>39</v>
      </c>
      <c r="I47" s="9">
        <v>6767.17</v>
      </c>
      <c r="J47" s="10">
        <f t="shared" si="9"/>
        <v>975.83</v>
      </c>
      <c r="K47" s="11">
        <f t="shared" si="45"/>
        <v>61.360800000000005</v>
      </c>
      <c r="L47" s="11">
        <f t="shared" si="46"/>
        <v>675.03790000000004</v>
      </c>
      <c r="M47" s="11">
        <f t="shared" si="47"/>
        <v>45.606000000000002</v>
      </c>
      <c r="N47" s="12">
        <f t="shared" si="48"/>
        <v>287.60472500000003</v>
      </c>
      <c r="O47" s="12">
        <f t="shared" si="49"/>
        <v>6.7671700000000001</v>
      </c>
      <c r="P47" s="11">
        <v>0</v>
      </c>
      <c r="Q47" s="12">
        <f t="shared" si="10"/>
        <v>2052.2065950000001</v>
      </c>
      <c r="R47" s="13">
        <v>6.91</v>
      </c>
      <c r="S47" s="12">
        <f t="shared" si="11"/>
        <v>8819.3765949999979</v>
      </c>
      <c r="T47" s="12">
        <f t="shared" si="12"/>
        <v>1276.3207807525323</v>
      </c>
      <c r="U47" s="8"/>
    </row>
    <row r="48" spans="1:21" ht="29">
      <c r="A48" s="8">
        <v>20</v>
      </c>
      <c r="B48" s="3" t="s">
        <v>84</v>
      </c>
      <c r="C48" s="8">
        <v>101403</v>
      </c>
      <c r="D48" s="14" t="s">
        <v>83</v>
      </c>
      <c r="E48" s="8" t="s">
        <v>48</v>
      </c>
      <c r="F48" s="28">
        <v>43101</v>
      </c>
      <c r="G48" s="28">
        <v>43373</v>
      </c>
      <c r="H48" s="6" t="s">
        <v>39</v>
      </c>
      <c r="I48" s="9">
        <v>5586.92</v>
      </c>
      <c r="J48" s="10">
        <f t="shared" ref="J48" si="87">ROUND((I48*14.42%),2)</f>
        <v>805.63</v>
      </c>
      <c r="K48" s="11">
        <f t="shared" si="45"/>
        <v>61.360800000000005</v>
      </c>
      <c r="L48" s="11">
        <f t="shared" si="46"/>
        <v>675.03790000000004</v>
      </c>
      <c r="M48" s="11">
        <f t="shared" si="47"/>
        <v>45.606000000000002</v>
      </c>
      <c r="N48" s="12">
        <f t="shared" si="48"/>
        <v>237.44410000000002</v>
      </c>
      <c r="O48" s="12">
        <f t="shared" si="49"/>
        <v>5.5869200000000001</v>
      </c>
      <c r="P48" s="11">
        <v>0</v>
      </c>
      <c r="Q48" s="12">
        <f t="shared" ref="Q48" si="88">SUM(J48:P48)</f>
        <v>1830.66572</v>
      </c>
      <c r="R48" s="13">
        <v>6.91</v>
      </c>
      <c r="S48" s="12">
        <f t="shared" si="11"/>
        <v>7417.58572</v>
      </c>
      <c r="T48" s="12">
        <f t="shared" si="12"/>
        <v>1073.4566888567294</v>
      </c>
      <c r="U48" s="8"/>
    </row>
    <row r="49" spans="1:21" ht="29">
      <c r="A49" s="8">
        <v>20</v>
      </c>
      <c r="B49" s="3" t="s">
        <v>84</v>
      </c>
      <c r="C49" s="8">
        <v>101403</v>
      </c>
      <c r="D49" s="14" t="s">
        <v>83</v>
      </c>
      <c r="E49" s="8" t="s">
        <v>48</v>
      </c>
      <c r="F49" s="28">
        <v>43374</v>
      </c>
      <c r="G49" s="28">
        <v>43465</v>
      </c>
      <c r="H49" s="6" t="s">
        <v>39</v>
      </c>
      <c r="I49" s="9">
        <v>6767.17</v>
      </c>
      <c r="J49" s="10">
        <f t="shared" si="9"/>
        <v>975.83</v>
      </c>
      <c r="K49" s="11">
        <f t="shared" si="45"/>
        <v>61.360800000000005</v>
      </c>
      <c r="L49" s="11">
        <f t="shared" si="46"/>
        <v>675.03790000000004</v>
      </c>
      <c r="M49" s="11">
        <f t="shared" si="47"/>
        <v>45.606000000000002</v>
      </c>
      <c r="N49" s="12">
        <f t="shared" si="48"/>
        <v>287.60472500000003</v>
      </c>
      <c r="O49" s="12">
        <f t="shared" si="49"/>
        <v>6.7671700000000001</v>
      </c>
      <c r="P49" s="11">
        <v>0</v>
      </c>
      <c r="Q49" s="12">
        <f t="shared" ref="Q49:Q50" si="89">SUM(J49:P49)</f>
        <v>2052.2065950000001</v>
      </c>
      <c r="R49" s="13">
        <v>6.91</v>
      </c>
      <c r="S49" s="12">
        <f t="shared" ref="S49:S50" si="90">SUM(I49:P49)</f>
        <v>8819.3765949999979</v>
      </c>
      <c r="T49" s="12">
        <f t="shared" ref="T49:T50" si="91">S49/R49</f>
        <v>1276.3207807525323</v>
      </c>
      <c r="U49" s="8"/>
    </row>
    <row r="50" spans="1:21">
      <c r="A50" s="8">
        <v>21</v>
      </c>
      <c r="B50" s="3" t="s">
        <v>87</v>
      </c>
      <c r="C50" s="8">
        <v>101403</v>
      </c>
      <c r="D50" s="14" t="s">
        <v>85</v>
      </c>
      <c r="E50" s="8" t="s">
        <v>86</v>
      </c>
      <c r="F50" s="28">
        <v>43101</v>
      </c>
      <c r="G50" s="28">
        <v>43373</v>
      </c>
      <c r="H50" s="6" t="s">
        <v>39</v>
      </c>
      <c r="I50" s="9">
        <v>5586.92</v>
      </c>
      <c r="J50" s="10">
        <f t="shared" ref="J50" si="92">ROUND((I50*14.42%),2)</f>
        <v>805.63</v>
      </c>
      <c r="K50" s="11">
        <f t="shared" si="45"/>
        <v>61.360800000000005</v>
      </c>
      <c r="L50" s="11">
        <f t="shared" si="46"/>
        <v>675.03790000000004</v>
      </c>
      <c r="M50" s="11">
        <f t="shared" si="47"/>
        <v>45.606000000000002</v>
      </c>
      <c r="N50" s="12">
        <f t="shared" si="48"/>
        <v>237.44410000000002</v>
      </c>
      <c r="O50" s="12">
        <f t="shared" si="49"/>
        <v>5.5869200000000001</v>
      </c>
      <c r="P50" s="11">
        <v>0</v>
      </c>
      <c r="Q50" s="12">
        <f t="shared" si="89"/>
        <v>1830.66572</v>
      </c>
      <c r="R50" s="13">
        <v>6.91</v>
      </c>
      <c r="S50" s="12">
        <f t="shared" si="90"/>
        <v>7417.58572</v>
      </c>
      <c r="T50" s="12">
        <f t="shared" si="91"/>
        <v>1073.4566888567294</v>
      </c>
      <c r="U50" s="8"/>
    </row>
    <row r="51" spans="1:21">
      <c r="A51" s="8">
        <v>21</v>
      </c>
      <c r="B51" s="3" t="s">
        <v>87</v>
      </c>
      <c r="C51" s="8">
        <v>101403</v>
      </c>
      <c r="D51" s="14" t="s">
        <v>85</v>
      </c>
      <c r="E51" s="8" t="s">
        <v>86</v>
      </c>
      <c r="F51" s="28">
        <v>43374</v>
      </c>
      <c r="G51" s="29">
        <v>43434</v>
      </c>
      <c r="H51" s="6" t="s">
        <v>39</v>
      </c>
      <c r="I51" s="9">
        <v>6767.17</v>
      </c>
      <c r="J51" s="10">
        <f t="shared" si="9"/>
        <v>975.83</v>
      </c>
      <c r="K51" s="11">
        <f t="shared" si="45"/>
        <v>61.360800000000005</v>
      </c>
      <c r="L51" s="11">
        <f t="shared" si="46"/>
        <v>675.03790000000004</v>
      </c>
      <c r="M51" s="11">
        <f t="shared" si="47"/>
        <v>45.606000000000002</v>
      </c>
      <c r="N51" s="12">
        <f t="shared" si="48"/>
        <v>287.60472500000003</v>
      </c>
      <c r="O51" s="12">
        <f t="shared" si="49"/>
        <v>6.7671700000000001</v>
      </c>
      <c r="P51" s="11">
        <v>0</v>
      </c>
      <c r="Q51" s="12">
        <f t="shared" ref="Q51:Q52" si="93">SUM(J51:P51)</f>
        <v>2052.2065950000001</v>
      </c>
      <c r="R51" s="13">
        <v>6.91</v>
      </c>
      <c r="S51" s="12">
        <f t="shared" ref="S51:S52" si="94">SUM(I51:P51)</f>
        <v>8819.3765949999979</v>
      </c>
      <c r="T51" s="12">
        <f t="shared" ref="T51:T52" si="95">S51/R51</f>
        <v>1276.3207807525323</v>
      </c>
      <c r="U51" s="8"/>
    </row>
    <row r="52" spans="1:21" ht="29">
      <c r="A52" s="8">
        <v>22</v>
      </c>
      <c r="B52" s="3" t="s">
        <v>90</v>
      </c>
      <c r="C52" s="8">
        <v>101403</v>
      </c>
      <c r="D52" s="14" t="s">
        <v>88</v>
      </c>
      <c r="E52" s="8" t="s">
        <v>89</v>
      </c>
      <c r="F52" s="28">
        <v>43101</v>
      </c>
      <c r="G52" s="28">
        <v>43198</v>
      </c>
      <c r="H52" s="6" t="s">
        <v>36</v>
      </c>
      <c r="I52" s="9">
        <v>7914.17</v>
      </c>
      <c r="J52" s="10">
        <f t="shared" ref="J52" si="96">ROUND((I52*14.42%),2)</f>
        <v>1141.22</v>
      </c>
      <c r="K52" s="11">
        <f t="shared" si="45"/>
        <v>61.360800000000005</v>
      </c>
      <c r="L52" s="11">
        <f t="shared" si="46"/>
        <v>675.03790000000004</v>
      </c>
      <c r="M52" s="11">
        <f t="shared" si="47"/>
        <v>45.606000000000002</v>
      </c>
      <c r="N52" s="12">
        <f t="shared" si="48"/>
        <v>336.35222500000003</v>
      </c>
      <c r="O52" s="12">
        <f t="shared" si="49"/>
        <v>7.9141700000000004</v>
      </c>
      <c r="P52" s="11">
        <v>0</v>
      </c>
      <c r="Q52" s="12">
        <f t="shared" si="93"/>
        <v>2267.4910949999999</v>
      </c>
      <c r="R52" s="13">
        <v>6.91</v>
      </c>
      <c r="S52" s="12">
        <f t="shared" si="94"/>
        <v>10181.661094999999</v>
      </c>
      <c r="T52" s="12">
        <f t="shared" si="95"/>
        <v>1473.4675969609261</v>
      </c>
      <c r="U52" s="8"/>
    </row>
  </sheetData>
  <mergeCells count="18">
    <mergeCell ref="A1:U1"/>
    <mergeCell ref="A2:U2"/>
    <mergeCell ref="A3:U3"/>
    <mergeCell ref="U8:U10"/>
    <mergeCell ref="C8:C10"/>
    <mergeCell ref="T8:T10"/>
    <mergeCell ref="Q9:Q10"/>
    <mergeCell ref="A8:A10"/>
    <mergeCell ref="B8:B10"/>
    <mergeCell ref="D8:D10"/>
    <mergeCell ref="E8:E10"/>
    <mergeCell ref="F8:F10"/>
    <mergeCell ref="G8:G10"/>
    <mergeCell ref="H8:H10"/>
    <mergeCell ref="I8:I10"/>
    <mergeCell ref="J8:Q8"/>
    <mergeCell ref="R8:R10"/>
    <mergeCell ref="S8:S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2020-09-20T03:00:00+00:00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Bolivia (Plurinational State of)</TermName>
          <TermId xmlns="http://schemas.microsoft.com/office/infopath/2007/PartnerControls">cbdf374b-7aae-4193-a151-8045c5777530</TermId>
        </TermInfo>
      </Terms>
    </UNDPCountryTaxHTField0>
    <UndpOUCode xmlns="1ed4137b-41b2-488b-8250-6d369ec27664">BOL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Poverty Reduction</TermName>
          <TermId xmlns="http://schemas.microsoft.com/office/infopath/2007/PartnerControls">c594d747-5b40-4db6-8895-68504210264c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Summary Info. about contract</TermName>
          <TermId xmlns="http://schemas.microsoft.com/office/infopath/2007/PartnerControls">daaafccb-ca63-4ff5-a13a-afe74953d81f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2018-01-01T05:00:00+00:00</Document_x0020_Coverage_x0020_Period_x0020_Start_x0020_Date>
    <Document_x0020_Coverage_x0020_Period_x0020_End_x0020_Date xmlns="f1161f5b-24a3-4c2d-bc81-44cb9325e8ee">2018-12-31T05:00:00+00:00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242</Value>
      <Value>232</Value>
      <Value>1235</Value>
      <Value>763</Value>
      <Value>1177</Value>
      <Value>1228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00044296</UndpProjectNo>
    <UndpDocStatus xmlns="1ed4137b-41b2-488b-8250-6d369ec27664">Approved</UndpDocStatus>
    <Outcome1 xmlns="f1161f5b-24a3-4c2d-bc81-44cb9325e8ee">101403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Spanish</TermName>
          <TermId xmlns="http://schemas.microsoft.com/office/infopath/2007/PartnerControls">4e414ef6-23af-4d09-959b-cacfb5bc82ab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BOL</TermName>
          <TermId xmlns="http://schemas.microsoft.com/office/infopath/2007/PartnerControls">68b92daf-465c-4b3b-92f2-1d8191c27f8a</TermId>
        </TermInfo>
      </Terms>
    </gc6531b704974d528487414686b72f6f>
    <_dlc_DocId xmlns="f1161f5b-24a3-4c2d-bc81-44cb9325e8ee">ATLASPDC-4-123513</_dlc_DocId>
    <_dlc_DocIdUrl xmlns="f1161f5b-24a3-4c2d-bc81-44cb9325e8ee">
      <Url>https://info.undp.org/docs/pdc/_layouts/DocIdRedir.aspx?ID=ATLASPDC-4-123513</Url>
      <Description>ATLASPDC-4-123513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1EC8B39-5419-446F-81C4-A1FBA07CFF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61077E-3EFC-414C-862E-73339FFE3EFC}"/>
</file>

<file path=customXml/itemProps3.xml><?xml version="1.0" encoding="utf-8"?>
<ds:datastoreItem xmlns:ds="http://schemas.openxmlformats.org/officeDocument/2006/customXml" ds:itemID="{D9653732-CC66-4DBF-967C-1F80AC92AB8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E7805E-349C-443F-AE09-D59AFEA16DD9}"/>
</file>

<file path=customXml/itemProps5.xml><?xml version="1.0" encoding="utf-8"?>
<ds:datastoreItem xmlns:ds="http://schemas.openxmlformats.org/officeDocument/2006/customXml" ds:itemID="{D97D97CE-F68A-44CA-895B-FA29A12B2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101403-2018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Consultores SC 2018 BOL_101403</dc:title>
  <dc:subject/>
  <dc:creator>Carol Orozco</dc:creator>
  <cp:lastModifiedBy>Carol Maritza Orozco Francachs</cp:lastModifiedBy>
  <dcterms:created xsi:type="dcterms:W3CDTF">2020-08-07T21:44:16Z</dcterms:created>
  <dcterms:modified xsi:type="dcterms:W3CDTF">2020-09-20T03:06:09Z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1235;#Bolivia (Plurinational State of)|cbdf374b-7aae-4193-a151-8045c5777530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242;#Spanish|4e414ef6-23af-4d09-959b-cacfb5bc82ab</vt:lpwstr>
  </property>
  <property fmtid="{D5CDD505-2E9C-101B-9397-08002B2CF9AE}" pid="7" name="Operating Unit0">
    <vt:lpwstr>1228;#BOL|68b92daf-465c-4b3b-92f2-1d8191c27f8a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1177;#Summary Info. about contract|daaafccb-ca63-4ff5-a13a-afe74953d81f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232;#Poverty Reduction|c594d747-5b40-4db6-8895-68504210264c</vt:lpwstr>
  </property>
  <property fmtid="{D5CDD505-2E9C-101B-9397-08002B2CF9AE}" pid="13" name="_dlc_DocIdItemGuid">
    <vt:lpwstr>4f7259be-acc1-42b5-9bd1-ca5eec677bb9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